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C\DATA UNTUK BPK\"/>
    </mc:Choice>
  </mc:AlternateContent>
  <xr:revisionPtr revIDLastSave="0" documentId="13_ncr:1_{6E2D14F0-5A85-4C8D-B8E7-BEDF8A636A8A}" xr6:coauthVersionLast="38" xr6:coauthVersionMax="38" xr10:uidLastSave="{00000000-0000-0000-0000-000000000000}"/>
  <bookViews>
    <workbookView xWindow="-15" yWindow="3705" windowWidth="20445" windowHeight="3765" tabRatio="860" activeTab="9" xr2:uid="{00000000-000D-0000-FFFF-FFFF00000000}"/>
  </bookViews>
  <sheets>
    <sheet name="rekap" sheetId="1" r:id="rId1"/>
    <sheet name="A" sheetId="2" r:id="rId2"/>
    <sheet name="B" sheetId="3" r:id="rId3"/>
    <sheet name="C" sheetId="4" r:id="rId4"/>
    <sheet name="D" sheetId="5" r:id="rId5"/>
    <sheet name="E" sheetId="6" r:id="rId6"/>
    <sheet name="F" sheetId="7" r:id="rId7"/>
    <sheet name="KONVERSI KE NERACA" sheetId="8" r:id="rId8"/>
    <sheet name="A1" sheetId="9" r:id="rId9"/>
    <sheet name="B1" sheetId="10" r:id="rId10"/>
    <sheet name="C1" sheetId="11" r:id="rId11"/>
    <sheet name="D1" sheetId="12" r:id="rId12"/>
    <sheet name="E1" sheetId="13" r:id="rId13"/>
    <sheet name="F1" sheetId="14" r:id="rId14"/>
    <sheet name="Sheet1" sheetId="15" r:id="rId15"/>
  </sheets>
  <definedNames>
    <definedName name="_xlnm._FilterDatabase" localSheetId="1" hidden="1">A!$A$4:$R$4</definedName>
    <definedName name="_xlnm._FilterDatabase" localSheetId="8" hidden="1">'A1'!$A$6:$M$47</definedName>
    <definedName name="_xlnm._FilterDatabase" localSheetId="2" hidden="1">B!$A$6:$Y$48</definedName>
    <definedName name="_xlnm._FilterDatabase" localSheetId="9" hidden="1">'B1'!$A$6:$AK$53</definedName>
    <definedName name="_xlnm._FilterDatabase" localSheetId="3" hidden="1">'C'!$A$6:$S$55</definedName>
    <definedName name="_xlnm._FilterDatabase" localSheetId="10" hidden="1">'C1'!$A$6:$L$47</definedName>
    <definedName name="_xlnm._FilterDatabase" localSheetId="4" hidden="1">D!$A$6:$R$54</definedName>
    <definedName name="_xlnm._FilterDatabase" localSheetId="11" hidden="1">'D1'!$A$6:$I$48</definedName>
    <definedName name="_xlnm._FilterDatabase" localSheetId="5" hidden="1">E!$A$6:$R$50</definedName>
    <definedName name="_xlnm._FilterDatabase" localSheetId="12" hidden="1">'E1'!$A$6:$L$47</definedName>
    <definedName name="_xlnm._FilterDatabase" localSheetId="6" hidden="1">F!$A$6:$R$53</definedName>
    <definedName name="_xlnm._FilterDatabase" localSheetId="13" hidden="1">'F1'!$A$6:$I$47</definedName>
    <definedName name="_xlnm._FilterDatabase" localSheetId="7" hidden="1">'KONVERSI KE NERACA'!$A$6:$M$47</definedName>
    <definedName name="_xlnm._FilterDatabase" localSheetId="0" hidden="1">rekap!$A$6:$S$52</definedName>
    <definedName name="_xlnm.Print_Area" localSheetId="1">A!$A$1:$R$49</definedName>
    <definedName name="_xlnm.Print_Area" localSheetId="2">B!$A$1:$R$50</definedName>
    <definedName name="_xlnm.Print_Area" localSheetId="3">'C'!$A$1:$S$49</definedName>
    <definedName name="_xlnm.Print_Area" localSheetId="4">D!$A$2:$R$51</definedName>
    <definedName name="_xlnm.Print_Area" localSheetId="5">E!$A$4:$R$49</definedName>
    <definedName name="_xlnm.Print_Area" localSheetId="0">rekap!$A$1:$S$50</definedName>
  </definedNames>
  <calcPr calcId="181029"/>
</workbook>
</file>

<file path=xl/calcChain.xml><?xml version="1.0" encoding="utf-8"?>
<calcChain xmlns="http://schemas.openxmlformats.org/spreadsheetml/2006/main">
  <c r="I36" i="10" l="1"/>
  <c r="M19" i="10" l="1"/>
  <c r="M20" i="10"/>
  <c r="M7" i="10"/>
  <c r="I7" i="10"/>
  <c r="M23" i="10" l="1"/>
  <c r="M24" i="10"/>
  <c r="M25" i="10"/>
  <c r="M26" i="10"/>
  <c r="M27" i="10"/>
  <c r="M28" i="10"/>
  <c r="M29" i="10"/>
  <c r="M30" i="10"/>
  <c r="M31" i="10"/>
  <c r="M32" i="10"/>
  <c r="M33" i="10"/>
  <c r="M34" i="10"/>
  <c r="M35" i="10"/>
  <c r="M36" i="10"/>
  <c r="M37" i="10"/>
  <c r="M38" i="10"/>
  <c r="M39" i="10"/>
  <c r="M40" i="10"/>
  <c r="M41" i="10"/>
  <c r="M42" i="10"/>
  <c r="M43" i="10"/>
  <c r="M44" i="10"/>
  <c r="M45" i="10"/>
  <c r="M46" i="10"/>
  <c r="M47" i="10"/>
  <c r="M48" i="10"/>
  <c r="M22" i="10"/>
  <c r="C50" i="13" l="1"/>
  <c r="P7" i="12"/>
  <c r="P8" i="12"/>
  <c r="P9" i="12"/>
  <c r="P10" i="12"/>
  <c r="P48" i="12" s="1"/>
  <c r="P50" i="12" s="1"/>
  <c r="P11" i="12"/>
  <c r="P12" i="12"/>
  <c r="P13" i="12"/>
  <c r="P14" i="12"/>
  <c r="P15" i="12"/>
  <c r="P16" i="12"/>
  <c r="P17" i="12"/>
  <c r="P18" i="12"/>
  <c r="P19" i="12"/>
  <c r="P20" i="12"/>
  <c r="P21" i="12"/>
  <c r="P22" i="12"/>
  <c r="P23" i="12"/>
  <c r="P24" i="12"/>
  <c r="P25" i="12"/>
  <c r="P26" i="12"/>
  <c r="P27" i="12"/>
  <c r="P28" i="12"/>
  <c r="P29" i="12"/>
  <c r="P30" i="12"/>
  <c r="P31" i="12"/>
  <c r="P32" i="12"/>
  <c r="P33" i="12"/>
  <c r="P34" i="12"/>
  <c r="P35" i="12"/>
  <c r="P36" i="12"/>
  <c r="P37" i="12"/>
  <c r="P38" i="12"/>
  <c r="P39" i="12"/>
  <c r="P40" i="12"/>
  <c r="P41" i="12"/>
  <c r="P42" i="12"/>
  <c r="P43" i="12"/>
  <c r="P44" i="12"/>
  <c r="P45" i="12"/>
  <c r="P46" i="12"/>
  <c r="P47" i="12"/>
  <c r="P6" i="12"/>
  <c r="G50" i="12"/>
  <c r="K50" i="12"/>
  <c r="O50" i="12"/>
  <c r="D48" i="12"/>
  <c r="D50" i="12" s="1"/>
  <c r="E48" i="12"/>
  <c r="E50" i="12" s="1"/>
  <c r="F48" i="12"/>
  <c r="F50" i="12" s="1"/>
  <c r="G48" i="12"/>
  <c r="H48" i="12"/>
  <c r="H50" i="12" s="1"/>
  <c r="I48" i="12"/>
  <c r="I50" i="12" s="1"/>
  <c r="J48" i="12"/>
  <c r="J50" i="12" s="1"/>
  <c r="K48" i="12"/>
  <c r="L48" i="12"/>
  <c r="L50" i="12" s="1"/>
  <c r="M48" i="12"/>
  <c r="M50" i="12" s="1"/>
  <c r="N48" i="12"/>
  <c r="N50" i="12" s="1"/>
  <c r="O48" i="12"/>
  <c r="D49" i="10"/>
  <c r="D51" i="10" s="1"/>
  <c r="H51" i="10"/>
  <c r="I51" i="10"/>
  <c r="L51" i="10"/>
  <c r="M51" i="10"/>
  <c r="O50" i="11" l="1"/>
  <c r="K50" i="11"/>
  <c r="P50" i="11"/>
  <c r="P7" i="11"/>
  <c r="P8" i="11"/>
  <c r="P9" i="11"/>
  <c r="P10" i="11"/>
  <c r="P11" i="11"/>
  <c r="P12" i="11"/>
  <c r="P13" i="11"/>
  <c r="P14" i="11"/>
  <c r="P15" i="11"/>
  <c r="P16" i="11"/>
  <c r="P17" i="11"/>
  <c r="P18" i="11"/>
  <c r="P19" i="11"/>
  <c r="P20" i="11"/>
  <c r="P21" i="11"/>
  <c r="P22" i="11"/>
  <c r="P23" i="11"/>
  <c r="P24" i="11"/>
  <c r="P25" i="11"/>
  <c r="P26" i="11"/>
  <c r="P27" i="11"/>
  <c r="P28" i="11"/>
  <c r="P29" i="11"/>
  <c r="P30" i="11"/>
  <c r="P31" i="11"/>
  <c r="P32" i="11"/>
  <c r="P33" i="11"/>
  <c r="P34" i="11"/>
  <c r="P35" i="11"/>
  <c r="P36" i="11"/>
  <c r="P37" i="11"/>
  <c r="P38" i="11"/>
  <c r="P39" i="11"/>
  <c r="P40" i="11"/>
  <c r="P41" i="11"/>
  <c r="P42" i="11"/>
  <c r="P43" i="11"/>
  <c r="P44" i="11"/>
  <c r="P45" i="11"/>
  <c r="P46" i="11"/>
  <c r="P47" i="11"/>
  <c r="P6" i="11"/>
  <c r="D48" i="11"/>
  <c r="E48" i="11"/>
  <c r="F48" i="11"/>
  <c r="G48" i="11"/>
  <c r="H48" i="11"/>
  <c r="I48" i="11"/>
  <c r="J48" i="11"/>
  <c r="K48" i="11"/>
  <c r="L48" i="11"/>
  <c r="M48" i="11"/>
  <c r="N48" i="11"/>
  <c r="O48" i="11"/>
  <c r="P48" i="11" l="1"/>
  <c r="G7" i="11" l="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6" i="11"/>
  <c r="S7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7" i="10"/>
  <c r="I38" i="10"/>
  <c r="I39" i="10"/>
  <c r="I40" i="10"/>
  <c r="I41" i="10"/>
  <c r="I42" i="10"/>
  <c r="I43" i="10"/>
  <c r="I44" i="10"/>
  <c r="I45" i="10"/>
  <c r="I46" i="10"/>
  <c r="I47" i="10"/>
  <c r="I48" i="10"/>
  <c r="I8" i="10"/>
  <c r="M21" i="10" l="1"/>
  <c r="M18" i="10"/>
  <c r="M17" i="10"/>
  <c r="M16" i="10"/>
  <c r="M15" i="10"/>
  <c r="M14" i="10" l="1"/>
  <c r="M11" i="10" l="1"/>
  <c r="M13" i="10"/>
  <c r="M8" i="10"/>
  <c r="C9" i="10" l="1"/>
  <c r="S8" i="10"/>
  <c r="S9" i="10"/>
  <c r="S10" i="10"/>
  <c r="S11" i="10"/>
  <c r="S12" i="10"/>
  <c r="S13" i="10"/>
  <c r="S14" i="10"/>
  <c r="S15" i="10"/>
  <c r="S16" i="10"/>
  <c r="S17" i="10"/>
  <c r="S18" i="10"/>
  <c r="S19" i="10"/>
  <c r="S20" i="10"/>
  <c r="S21" i="10"/>
  <c r="S22" i="10"/>
  <c r="S23" i="10"/>
  <c r="S24" i="10"/>
  <c r="S25" i="10"/>
  <c r="S26" i="10"/>
  <c r="S27" i="10"/>
  <c r="S28" i="10"/>
  <c r="S29" i="10"/>
  <c r="S30" i="10"/>
  <c r="S31" i="10"/>
  <c r="S32" i="10"/>
  <c r="S33" i="10"/>
  <c r="S34" i="10"/>
  <c r="S35" i="10"/>
  <c r="S36" i="10"/>
  <c r="S37" i="10"/>
  <c r="S38" i="10"/>
  <c r="S39" i="10"/>
  <c r="S40" i="10"/>
  <c r="S41" i="10"/>
  <c r="S42" i="10"/>
  <c r="S43" i="10"/>
  <c r="S44" i="10"/>
  <c r="S45" i="10"/>
  <c r="S46" i="10"/>
  <c r="S47" i="10"/>
  <c r="S48" i="10"/>
  <c r="M9" i="10"/>
  <c r="W9" i="10" s="1"/>
  <c r="E49" i="10"/>
  <c r="E51" i="10" s="1"/>
  <c r="F49" i="10"/>
  <c r="F51" i="10" s="1"/>
  <c r="K49" i="10"/>
  <c r="K51" i="10" s="1"/>
  <c r="N49" i="10"/>
  <c r="N51" i="10" s="1"/>
  <c r="O49" i="10"/>
  <c r="O51" i="10" s="1"/>
  <c r="T8" i="10" l="1"/>
  <c r="T9" i="10"/>
  <c r="T10" i="10"/>
  <c r="T11" i="10"/>
  <c r="T12" i="10"/>
  <c r="T13" i="10"/>
  <c r="T14" i="10"/>
  <c r="T15" i="10"/>
  <c r="T16" i="10"/>
  <c r="T17" i="10"/>
  <c r="T18" i="10"/>
  <c r="T19" i="10"/>
  <c r="T20" i="10"/>
  <c r="T22" i="10"/>
  <c r="T23" i="10"/>
  <c r="T24" i="10"/>
  <c r="T25" i="10"/>
  <c r="T26" i="10"/>
  <c r="T27" i="10"/>
  <c r="T28" i="10"/>
  <c r="T29" i="10"/>
  <c r="T30" i="10"/>
  <c r="T31" i="10"/>
  <c r="T32" i="10"/>
  <c r="T33" i="10"/>
  <c r="T34" i="10"/>
  <c r="T35" i="10"/>
  <c r="T36" i="10"/>
  <c r="T37" i="10"/>
  <c r="T38" i="10"/>
  <c r="T39" i="10"/>
  <c r="T40" i="10"/>
  <c r="T41" i="10"/>
  <c r="T42" i="10"/>
  <c r="T43" i="10"/>
  <c r="T44" i="10"/>
  <c r="T45" i="10"/>
  <c r="T46" i="10"/>
  <c r="T47" i="10"/>
  <c r="T48" i="10"/>
  <c r="T7" i="10"/>
  <c r="G49" i="10" l="1"/>
  <c r="G51" i="10" s="1"/>
  <c r="J28" i="10" l="1"/>
  <c r="D8" i="8" l="1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8" i="8"/>
  <c r="D7" i="8"/>
  <c r="J10" i="10" l="1"/>
  <c r="J20" i="10" l="1"/>
  <c r="J47" i="10"/>
  <c r="J49" i="10" l="1"/>
  <c r="J51" i="10" s="1"/>
  <c r="Q46" i="7"/>
  <c r="Q47" i="7"/>
  <c r="Q48" i="7"/>
  <c r="D12" i="15" l="1"/>
  <c r="C12" i="15"/>
  <c r="B12" i="15"/>
  <c r="C14" i="15" s="1"/>
  <c r="L46" i="1" l="1"/>
  <c r="L42" i="1"/>
  <c r="L28" i="1"/>
  <c r="L19" i="1"/>
  <c r="K42" i="1"/>
  <c r="K28" i="1"/>
  <c r="K19" i="1"/>
  <c r="I46" i="1"/>
  <c r="I42" i="1"/>
  <c r="I28" i="1"/>
  <c r="I19" i="1"/>
  <c r="H46" i="1"/>
  <c r="H42" i="1"/>
  <c r="H28" i="1"/>
  <c r="H19" i="1"/>
  <c r="G46" i="1"/>
  <c r="G42" i="1"/>
  <c r="G28" i="1"/>
  <c r="G19" i="1"/>
  <c r="F46" i="1"/>
  <c r="F42" i="1"/>
  <c r="F28" i="1"/>
  <c r="F19" i="1"/>
  <c r="Q46" i="1"/>
  <c r="Q42" i="1"/>
  <c r="Q28" i="1"/>
  <c r="Q19" i="1"/>
  <c r="P46" i="1"/>
  <c r="P42" i="1"/>
  <c r="P28" i="1"/>
  <c r="P19" i="1"/>
  <c r="O46" i="1"/>
  <c r="O42" i="1"/>
  <c r="O28" i="1"/>
  <c r="O19" i="1"/>
  <c r="Q9" i="2" l="1"/>
  <c r="K46" i="1" l="1"/>
  <c r="Q45" i="2" l="1"/>
  <c r="Q8" i="6" l="1"/>
  <c r="Q9" i="6"/>
  <c r="Q10" i="6"/>
  <c r="Q11" i="6"/>
  <c r="Q12" i="6"/>
  <c r="Q13" i="6"/>
  <c r="Q14" i="6"/>
  <c r="Q15" i="6"/>
  <c r="Q16" i="6"/>
  <c r="Q17" i="6"/>
  <c r="Q18" i="6"/>
  <c r="Q19" i="6"/>
  <c r="Q20" i="6"/>
  <c r="Q21" i="6"/>
  <c r="Q22" i="6"/>
  <c r="Q23" i="6"/>
  <c r="Q24" i="6"/>
  <c r="Q25" i="6"/>
  <c r="Q26" i="6"/>
  <c r="Q27" i="6"/>
  <c r="Q28" i="6"/>
  <c r="Q29" i="6"/>
  <c r="Q30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7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7" i="6"/>
  <c r="I8" i="6"/>
  <c r="I9" i="6"/>
  <c r="I10" i="6"/>
  <c r="I11" i="6"/>
  <c r="I12" i="6"/>
  <c r="I13" i="6"/>
  <c r="I14" i="6"/>
  <c r="I15" i="6"/>
  <c r="I16" i="6"/>
  <c r="I8" i="1" l="1"/>
  <c r="I9" i="1"/>
  <c r="I10" i="1"/>
  <c r="I11" i="1"/>
  <c r="I12" i="1"/>
  <c r="I13" i="1"/>
  <c r="I14" i="1"/>
  <c r="I15" i="1"/>
  <c r="I16" i="1"/>
  <c r="I17" i="1"/>
  <c r="I18" i="1"/>
  <c r="I20" i="1"/>
  <c r="I21" i="1"/>
  <c r="I22" i="1"/>
  <c r="I23" i="1"/>
  <c r="I24" i="1"/>
  <c r="I25" i="1"/>
  <c r="I26" i="1"/>
  <c r="I27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3" i="1"/>
  <c r="I44" i="1"/>
  <c r="I45" i="1"/>
  <c r="I47" i="1"/>
  <c r="I48" i="1"/>
  <c r="I7" i="1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7" i="7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7" i="5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7" i="4"/>
  <c r="I8" i="3"/>
  <c r="I10" i="3"/>
  <c r="I11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47" i="3"/>
  <c r="I48" i="3"/>
  <c r="I7" i="3"/>
  <c r="I7" i="2"/>
  <c r="I8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6" i="2"/>
  <c r="G8" i="1"/>
  <c r="G9" i="1"/>
  <c r="G10" i="1"/>
  <c r="G11" i="1"/>
  <c r="G12" i="1"/>
  <c r="G13" i="1"/>
  <c r="G14" i="1"/>
  <c r="G15" i="1"/>
  <c r="G16" i="1"/>
  <c r="G17" i="1"/>
  <c r="G18" i="1"/>
  <c r="G20" i="1"/>
  <c r="G21" i="1"/>
  <c r="G22" i="1"/>
  <c r="G23" i="1"/>
  <c r="G24" i="1"/>
  <c r="G25" i="1"/>
  <c r="G26" i="1"/>
  <c r="G27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3" i="1"/>
  <c r="G44" i="1"/>
  <c r="G45" i="1"/>
  <c r="G47" i="1"/>
  <c r="G48" i="1"/>
  <c r="F56" i="14" l="1"/>
  <c r="E63" i="3" l="1"/>
  <c r="F45" i="8"/>
  <c r="F46" i="8"/>
  <c r="F48" i="8"/>
  <c r="E45" i="8"/>
  <c r="E46" i="8"/>
  <c r="E48" i="8"/>
  <c r="Q15" i="2" l="1"/>
  <c r="I34" i="2" l="1"/>
  <c r="I9" i="2" l="1"/>
  <c r="R9" i="2" s="1"/>
  <c r="L50" i="3"/>
  <c r="K47" i="1" l="1"/>
  <c r="K48" i="1"/>
  <c r="E50" i="3" l="1"/>
  <c r="I9" i="3"/>
  <c r="M46" i="1" l="1"/>
  <c r="R46" i="1" s="1"/>
  <c r="M47" i="1"/>
  <c r="R47" i="1" s="1"/>
  <c r="M48" i="1"/>
  <c r="R48" i="1" s="1"/>
  <c r="C48" i="1"/>
  <c r="E48" i="1"/>
  <c r="J48" i="1" s="1"/>
  <c r="Q46" i="5" l="1"/>
  <c r="Q47" i="5"/>
  <c r="Q48" i="5"/>
  <c r="Q46" i="4"/>
  <c r="Q47" i="4"/>
  <c r="Q48" i="4"/>
  <c r="R48" i="3"/>
  <c r="Q49" i="3"/>
  <c r="C48" i="10" l="1"/>
  <c r="P48" i="10" s="1"/>
  <c r="U48" i="10" s="1"/>
  <c r="I49" i="9"/>
  <c r="J49" i="9"/>
  <c r="F8" i="8" l="1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7" i="8"/>
  <c r="E48" i="13"/>
  <c r="F48" i="13"/>
  <c r="B50" i="1" l="1"/>
  <c r="D50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S48" i="1"/>
  <c r="C7" i="1"/>
  <c r="D50" i="7"/>
  <c r="E50" i="7"/>
  <c r="F50" i="7"/>
  <c r="G50" i="7"/>
  <c r="J50" i="7"/>
  <c r="K50" i="7"/>
  <c r="L50" i="7"/>
  <c r="M50" i="7"/>
  <c r="N50" i="7"/>
  <c r="O50" i="7"/>
  <c r="P50" i="7"/>
  <c r="R46" i="7"/>
  <c r="R47" i="7"/>
  <c r="R48" i="7"/>
  <c r="R46" i="5"/>
  <c r="R47" i="5"/>
  <c r="R48" i="5"/>
  <c r="R49" i="5"/>
  <c r="D49" i="4"/>
  <c r="E49" i="4"/>
  <c r="F49" i="4"/>
  <c r="G49" i="4"/>
  <c r="H49" i="4"/>
  <c r="I49" i="1" s="1"/>
  <c r="J49" i="4"/>
  <c r="K49" i="4"/>
  <c r="L49" i="4"/>
  <c r="M49" i="4"/>
  <c r="N49" i="4"/>
  <c r="O49" i="4"/>
  <c r="P49" i="4"/>
  <c r="R46" i="4"/>
  <c r="R47" i="4"/>
  <c r="R48" i="4"/>
  <c r="F50" i="3"/>
  <c r="G50" i="3"/>
  <c r="J50" i="3"/>
  <c r="K50" i="3"/>
  <c r="M50" i="3"/>
  <c r="N50" i="3"/>
  <c r="O50" i="3"/>
  <c r="P50" i="3"/>
  <c r="R47" i="3"/>
  <c r="R45" i="2"/>
  <c r="R46" i="2"/>
  <c r="E47" i="9" s="1"/>
  <c r="R47" i="2"/>
  <c r="E48" i="9" s="1"/>
  <c r="R48" i="2"/>
  <c r="C50" i="7"/>
  <c r="C52" i="7" s="1"/>
  <c r="C47" i="11" l="1"/>
  <c r="C46" i="11"/>
  <c r="C46" i="14"/>
  <c r="I46" i="14" s="1"/>
  <c r="C47" i="14"/>
  <c r="C48" i="14"/>
  <c r="I48" i="14" s="1"/>
  <c r="J49" i="1"/>
  <c r="S49" i="1" s="1"/>
  <c r="I50" i="1"/>
  <c r="C45" i="11"/>
  <c r="E46" i="9"/>
  <c r="K46" i="9" s="1"/>
  <c r="K48" i="9"/>
  <c r="C47" i="10"/>
  <c r="P47" i="10" s="1"/>
  <c r="U47" i="10" s="1"/>
  <c r="C47" i="12"/>
  <c r="C46" i="12"/>
  <c r="C45" i="12"/>
  <c r="C50" i="1"/>
  <c r="C49" i="6"/>
  <c r="C51" i="6" s="1"/>
  <c r="C51" i="5"/>
  <c r="C53" i="5" s="1"/>
  <c r="C49" i="4"/>
  <c r="C51" i="4" s="1"/>
  <c r="C50" i="3"/>
  <c r="E47" i="1" l="1"/>
  <c r="J47" i="1" s="1"/>
  <c r="S47" i="1" s="1"/>
  <c r="I45" i="3"/>
  <c r="I44" i="3"/>
  <c r="I43" i="3"/>
  <c r="I42" i="3"/>
  <c r="I41" i="3"/>
  <c r="E46" i="1" l="1"/>
  <c r="J46" i="1" s="1"/>
  <c r="S46" i="1" s="1"/>
  <c r="I46" i="3"/>
  <c r="R46" i="3" s="1"/>
  <c r="I40" i="3"/>
  <c r="I39" i="3"/>
  <c r="C46" i="10" l="1"/>
  <c r="P46" i="10" s="1"/>
  <c r="U46" i="10" s="1"/>
  <c r="I12" i="3"/>
  <c r="C49" i="2"/>
  <c r="D50" i="3" l="1"/>
  <c r="P13" i="1" l="1"/>
  <c r="Q13" i="4" l="1"/>
  <c r="Q13" i="7"/>
  <c r="R13" i="7" l="1"/>
  <c r="H47" i="14"/>
  <c r="H49" i="14" s="1"/>
  <c r="F47" i="14"/>
  <c r="F49" i="14" s="1"/>
  <c r="E47" i="14"/>
  <c r="D47" i="14"/>
  <c r="D47" i="8" s="1"/>
  <c r="A8" i="14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H48" i="13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7" i="12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7" i="1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8" i="10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H47" i="9"/>
  <c r="G47" i="9"/>
  <c r="G49" i="9" s="1"/>
  <c r="D47" i="9"/>
  <c r="A9" i="9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8" i="9"/>
  <c r="H45" i="8"/>
  <c r="H44" i="8"/>
  <c r="F44" i="8"/>
  <c r="E44" i="8"/>
  <c r="H43" i="8"/>
  <c r="F43" i="8"/>
  <c r="E43" i="8"/>
  <c r="H42" i="8"/>
  <c r="F42" i="8"/>
  <c r="E42" i="8"/>
  <c r="H41" i="8"/>
  <c r="F41" i="8"/>
  <c r="E41" i="8"/>
  <c r="H40" i="8"/>
  <c r="F40" i="8"/>
  <c r="E40" i="8"/>
  <c r="H39" i="8"/>
  <c r="F39" i="8"/>
  <c r="E39" i="8"/>
  <c r="H38" i="8"/>
  <c r="F38" i="8"/>
  <c r="E38" i="8"/>
  <c r="H37" i="8"/>
  <c r="F37" i="8"/>
  <c r="E37" i="8"/>
  <c r="H36" i="8"/>
  <c r="F36" i="8"/>
  <c r="E36" i="8"/>
  <c r="H35" i="8"/>
  <c r="F35" i="8"/>
  <c r="E35" i="8"/>
  <c r="H34" i="8"/>
  <c r="F34" i="8"/>
  <c r="E34" i="8"/>
  <c r="H33" i="8"/>
  <c r="F33" i="8"/>
  <c r="E33" i="8"/>
  <c r="H32" i="8"/>
  <c r="F32" i="8"/>
  <c r="E32" i="8"/>
  <c r="H31" i="8"/>
  <c r="F31" i="8"/>
  <c r="E31" i="8"/>
  <c r="H30" i="8"/>
  <c r="F30" i="8"/>
  <c r="E30" i="8"/>
  <c r="H29" i="8"/>
  <c r="F29" i="8"/>
  <c r="E29" i="8"/>
  <c r="H28" i="8"/>
  <c r="F28" i="8"/>
  <c r="E28" i="8"/>
  <c r="H27" i="8"/>
  <c r="F27" i="8"/>
  <c r="E27" i="8"/>
  <c r="H26" i="8"/>
  <c r="F26" i="8"/>
  <c r="E26" i="8"/>
  <c r="H25" i="8"/>
  <c r="F25" i="8"/>
  <c r="E25" i="8"/>
  <c r="H24" i="8"/>
  <c r="F24" i="8"/>
  <c r="E24" i="8"/>
  <c r="H23" i="8"/>
  <c r="F23" i="8"/>
  <c r="E23" i="8"/>
  <c r="H22" i="8"/>
  <c r="F22" i="8"/>
  <c r="E22" i="8"/>
  <c r="H21" i="8"/>
  <c r="F21" i="8"/>
  <c r="E21" i="8"/>
  <c r="H20" i="8"/>
  <c r="F20" i="8"/>
  <c r="E20" i="8"/>
  <c r="H19" i="8"/>
  <c r="F19" i="8"/>
  <c r="E19" i="8"/>
  <c r="H18" i="8"/>
  <c r="F18" i="8"/>
  <c r="E18" i="8"/>
  <c r="H17" i="8"/>
  <c r="F17" i="8"/>
  <c r="E17" i="8"/>
  <c r="H16" i="8"/>
  <c r="F16" i="8"/>
  <c r="E16" i="8"/>
  <c r="H15" i="8"/>
  <c r="F15" i="8"/>
  <c r="E15" i="8"/>
  <c r="H14" i="8"/>
  <c r="F14" i="8"/>
  <c r="E14" i="8"/>
  <c r="H13" i="8"/>
  <c r="F13" i="8"/>
  <c r="E13" i="8"/>
  <c r="H12" i="8"/>
  <c r="F12" i="8"/>
  <c r="E12" i="8"/>
  <c r="H11" i="8"/>
  <c r="F11" i="8"/>
  <c r="E11" i="8"/>
  <c r="H10" i="8"/>
  <c r="F10" i="8"/>
  <c r="E10" i="8"/>
  <c r="H9" i="8"/>
  <c r="F9" i="8"/>
  <c r="E9" i="8"/>
  <c r="A9" i="8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H8" i="8"/>
  <c r="E8" i="8"/>
  <c r="A8" i="8"/>
  <c r="H7" i="8"/>
  <c r="F7" i="8"/>
  <c r="E7" i="8"/>
  <c r="Q45" i="7"/>
  <c r="Q44" i="7"/>
  <c r="Q43" i="7"/>
  <c r="Q42" i="7"/>
  <c r="Q41" i="7"/>
  <c r="Q40" i="7"/>
  <c r="Q39" i="7"/>
  <c r="Q38" i="7"/>
  <c r="Q37" i="7"/>
  <c r="Q36" i="7"/>
  <c r="Q35" i="7"/>
  <c r="Q34" i="7"/>
  <c r="R34" i="7" s="1"/>
  <c r="Q33" i="7"/>
  <c r="Q32" i="7"/>
  <c r="Q31" i="7"/>
  <c r="Q30" i="7"/>
  <c r="R30" i="7" s="1"/>
  <c r="Q29" i="7"/>
  <c r="R29" i="7" s="1"/>
  <c r="Q28" i="7"/>
  <c r="R28" i="7" s="1"/>
  <c r="Q27" i="7"/>
  <c r="R27" i="7" s="1"/>
  <c r="Q26" i="7"/>
  <c r="R26" i="7" s="1"/>
  <c r="Q25" i="7"/>
  <c r="R25" i="7" s="1"/>
  <c r="Q24" i="7"/>
  <c r="Q23" i="7"/>
  <c r="R23" i="7" s="1"/>
  <c r="Q22" i="7"/>
  <c r="R22" i="7" s="1"/>
  <c r="Q21" i="7"/>
  <c r="Q20" i="7"/>
  <c r="Q19" i="7"/>
  <c r="Q18" i="7"/>
  <c r="Q17" i="7"/>
  <c r="Q16" i="7"/>
  <c r="Q15" i="7"/>
  <c r="Q14" i="7"/>
  <c r="R14" i="7" s="1"/>
  <c r="Q12" i="7"/>
  <c r="R12" i="7" s="1"/>
  <c r="Q11" i="7"/>
  <c r="Q10" i="7"/>
  <c r="R10" i="7" s="1"/>
  <c r="P52" i="7"/>
  <c r="Q8" i="7"/>
  <c r="A8" i="7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Q7" i="7"/>
  <c r="R7" i="7" s="1"/>
  <c r="P49" i="6"/>
  <c r="O49" i="6"/>
  <c r="N49" i="6"/>
  <c r="M49" i="6"/>
  <c r="L49" i="6"/>
  <c r="K49" i="6"/>
  <c r="J49" i="6"/>
  <c r="G49" i="6"/>
  <c r="F49" i="6"/>
  <c r="E49" i="6"/>
  <c r="D49" i="6"/>
  <c r="A8" i="6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P51" i="5"/>
  <c r="O51" i="5"/>
  <c r="N51" i="5"/>
  <c r="M51" i="5"/>
  <c r="L51" i="5"/>
  <c r="K51" i="5"/>
  <c r="J51" i="5"/>
  <c r="H51" i="5"/>
  <c r="G51" i="5"/>
  <c r="F51" i="5"/>
  <c r="E51" i="5"/>
  <c r="D51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  <c r="A8" i="5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Q7" i="5"/>
  <c r="O45" i="1"/>
  <c r="Q44" i="4"/>
  <c r="Q43" i="4"/>
  <c r="Q42" i="4"/>
  <c r="Q41" i="4"/>
  <c r="Q40" i="4"/>
  <c r="Q39" i="4"/>
  <c r="Q38" i="4"/>
  <c r="Q37" i="4"/>
  <c r="Q36" i="4"/>
  <c r="Q35" i="4"/>
  <c r="Q34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R16" i="4" s="1"/>
  <c r="Q15" i="4"/>
  <c r="R15" i="4" s="1"/>
  <c r="Q14" i="4"/>
  <c r="R14" i="4" s="1"/>
  <c r="R13" i="4"/>
  <c r="Q10" i="4"/>
  <c r="Q9" i="4"/>
  <c r="Q8" i="4"/>
  <c r="F8" i="1"/>
  <c r="A8" i="4"/>
  <c r="A9" i="4" s="1"/>
  <c r="A10" i="4" s="1"/>
  <c r="A11" i="4" s="1"/>
  <c r="A12" i="4" s="1"/>
  <c r="A13" i="4" s="1"/>
  <c r="A14" i="4" s="1"/>
  <c r="A15" i="4" s="1"/>
  <c r="A16" i="4" s="1"/>
  <c r="A17" i="4" s="1"/>
  <c r="Q7" i="4"/>
  <c r="E31" i="1"/>
  <c r="R23" i="3"/>
  <c r="A8" i="3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P49" i="2"/>
  <c r="O49" i="2"/>
  <c r="N49" i="2"/>
  <c r="M49" i="2"/>
  <c r="L49" i="2"/>
  <c r="K49" i="2"/>
  <c r="J49" i="2"/>
  <c r="F49" i="2"/>
  <c r="E49" i="2"/>
  <c r="D49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H49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4" i="2"/>
  <c r="Q13" i="2"/>
  <c r="Q12" i="2"/>
  <c r="Q11" i="2"/>
  <c r="R11" i="2" s="1"/>
  <c r="Q10" i="2"/>
  <c r="Q8" i="2"/>
  <c r="R8" i="2" s="1"/>
  <c r="E9" i="9" s="1"/>
  <c r="K9" i="9" s="1"/>
  <c r="Q7" i="2"/>
  <c r="R7" i="2" s="1"/>
  <c r="E8" i="9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Q6" i="2"/>
  <c r="R6" i="2" s="1"/>
  <c r="E7" i="9" s="1"/>
  <c r="G72" i="1"/>
  <c r="H13" i="1"/>
  <c r="O13" i="1"/>
  <c r="K13" i="1"/>
  <c r="N13" i="1"/>
  <c r="Q45" i="1"/>
  <c r="P45" i="1"/>
  <c r="L45" i="1"/>
  <c r="K45" i="1"/>
  <c r="H45" i="1"/>
  <c r="Q44" i="1"/>
  <c r="P44" i="1"/>
  <c r="N44" i="1"/>
  <c r="M44" i="1"/>
  <c r="L44" i="1"/>
  <c r="K44" i="1"/>
  <c r="H44" i="1"/>
  <c r="F44" i="1"/>
  <c r="E44" i="1"/>
  <c r="Q43" i="1"/>
  <c r="P43" i="1"/>
  <c r="O43" i="1"/>
  <c r="N43" i="1"/>
  <c r="M43" i="1"/>
  <c r="L43" i="1"/>
  <c r="K43" i="1"/>
  <c r="H43" i="1"/>
  <c r="F43" i="1"/>
  <c r="E43" i="1"/>
  <c r="N42" i="1"/>
  <c r="M42" i="1"/>
  <c r="E42" i="1"/>
  <c r="Q41" i="1"/>
  <c r="P41" i="1"/>
  <c r="O41" i="1"/>
  <c r="N41" i="1"/>
  <c r="M41" i="1"/>
  <c r="L41" i="1"/>
  <c r="K41" i="1"/>
  <c r="H41" i="1"/>
  <c r="F41" i="1"/>
  <c r="E41" i="1"/>
  <c r="Q40" i="1"/>
  <c r="P40" i="1"/>
  <c r="O40" i="1"/>
  <c r="N40" i="1"/>
  <c r="M40" i="1"/>
  <c r="L40" i="1"/>
  <c r="K40" i="1"/>
  <c r="H40" i="1"/>
  <c r="F40" i="1"/>
  <c r="E40" i="1"/>
  <c r="Q39" i="1"/>
  <c r="P39" i="1"/>
  <c r="N39" i="1"/>
  <c r="M39" i="1"/>
  <c r="L39" i="1"/>
  <c r="K39" i="1"/>
  <c r="H39" i="1"/>
  <c r="F39" i="1"/>
  <c r="E39" i="1"/>
  <c r="Q38" i="1"/>
  <c r="P38" i="1"/>
  <c r="O38" i="1"/>
  <c r="N38" i="1"/>
  <c r="M38" i="1"/>
  <c r="L38" i="1"/>
  <c r="K38" i="1"/>
  <c r="H38" i="1"/>
  <c r="F38" i="1"/>
  <c r="E38" i="1"/>
  <c r="Q37" i="1"/>
  <c r="P37" i="1"/>
  <c r="O37" i="1"/>
  <c r="N37" i="1"/>
  <c r="M37" i="1"/>
  <c r="L37" i="1"/>
  <c r="K37" i="1"/>
  <c r="H37" i="1"/>
  <c r="F37" i="1"/>
  <c r="E37" i="1"/>
  <c r="Q36" i="1"/>
  <c r="P36" i="1"/>
  <c r="O36" i="1"/>
  <c r="N36" i="1"/>
  <c r="M36" i="1"/>
  <c r="L36" i="1"/>
  <c r="K36" i="1"/>
  <c r="H36" i="1"/>
  <c r="F36" i="1"/>
  <c r="E36" i="1"/>
  <c r="Q35" i="1"/>
  <c r="P35" i="1"/>
  <c r="O35" i="1"/>
  <c r="N35" i="1"/>
  <c r="M35" i="1"/>
  <c r="L35" i="1"/>
  <c r="K35" i="1"/>
  <c r="H35" i="1"/>
  <c r="F35" i="1"/>
  <c r="Q34" i="1"/>
  <c r="P34" i="1"/>
  <c r="O34" i="1"/>
  <c r="N34" i="1"/>
  <c r="M34" i="1"/>
  <c r="L34" i="1"/>
  <c r="K34" i="1"/>
  <c r="H34" i="1"/>
  <c r="F34" i="1"/>
  <c r="E34" i="1"/>
  <c r="Q33" i="1"/>
  <c r="P33" i="1"/>
  <c r="O33" i="1"/>
  <c r="N33" i="1"/>
  <c r="M33" i="1"/>
  <c r="L33" i="1"/>
  <c r="K33" i="1"/>
  <c r="H33" i="1"/>
  <c r="F33" i="1"/>
  <c r="E33" i="1"/>
  <c r="Q32" i="1"/>
  <c r="P32" i="1"/>
  <c r="O32" i="1"/>
  <c r="N32" i="1"/>
  <c r="M32" i="1"/>
  <c r="L32" i="1"/>
  <c r="K32" i="1"/>
  <c r="H32" i="1"/>
  <c r="F32" i="1"/>
  <c r="E32" i="1"/>
  <c r="Q31" i="1"/>
  <c r="P31" i="1"/>
  <c r="O31" i="1"/>
  <c r="N31" i="1"/>
  <c r="M31" i="1"/>
  <c r="L31" i="1"/>
  <c r="K31" i="1"/>
  <c r="H31" i="1"/>
  <c r="F31" i="1"/>
  <c r="Q30" i="1"/>
  <c r="P30" i="1"/>
  <c r="O30" i="1"/>
  <c r="N30" i="1"/>
  <c r="M30" i="1"/>
  <c r="L30" i="1"/>
  <c r="K30" i="1"/>
  <c r="H30" i="1"/>
  <c r="F30" i="1"/>
  <c r="E30" i="1"/>
  <c r="Q29" i="1"/>
  <c r="P29" i="1"/>
  <c r="O29" i="1"/>
  <c r="N29" i="1"/>
  <c r="M29" i="1"/>
  <c r="L29" i="1"/>
  <c r="K29" i="1"/>
  <c r="H29" i="1"/>
  <c r="F29" i="1"/>
  <c r="N28" i="1"/>
  <c r="M28" i="1"/>
  <c r="E28" i="1"/>
  <c r="P27" i="1"/>
  <c r="O27" i="1"/>
  <c r="N27" i="1"/>
  <c r="M27" i="1"/>
  <c r="L27" i="1"/>
  <c r="K27" i="1"/>
  <c r="H27" i="1"/>
  <c r="F27" i="1"/>
  <c r="E27" i="1"/>
  <c r="Q26" i="1"/>
  <c r="P26" i="1"/>
  <c r="N26" i="1"/>
  <c r="M26" i="1"/>
  <c r="L26" i="1"/>
  <c r="K26" i="1"/>
  <c r="H26" i="1"/>
  <c r="F26" i="1"/>
  <c r="E26" i="1"/>
  <c r="Q25" i="1"/>
  <c r="P25" i="1"/>
  <c r="O25" i="1"/>
  <c r="N25" i="1"/>
  <c r="M25" i="1"/>
  <c r="L25" i="1"/>
  <c r="H25" i="1"/>
  <c r="F25" i="1"/>
  <c r="E25" i="1"/>
  <c r="Q24" i="1"/>
  <c r="P24" i="1"/>
  <c r="O24" i="1"/>
  <c r="N24" i="1"/>
  <c r="M24" i="1"/>
  <c r="L24" i="1"/>
  <c r="K24" i="1"/>
  <c r="H24" i="1"/>
  <c r="F24" i="1"/>
  <c r="E24" i="1"/>
  <c r="Q23" i="1"/>
  <c r="P23" i="1"/>
  <c r="N23" i="1"/>
  <c r="M23" i="1"/>
  <c r="L23" i="1"/>
  <c r="K23" i="1"/>
  <c r="H23" i="1"/>
  <c r="F23" i="1"/>
  <c r="E23" i="1"/>
  <c r="Q22" i="1"/>
  <c r="P22" i="1"/>
  <c r="O22" i="1"/>
  <c r="N22" i="1"/>
  <c r="M22" i="1"/>
  <c r="L22" i="1"/>
  <c r="K22" i="1"/>
  <c r="H22" i="1"/>
  <c r="F22" i="1"/>
  <c r="E22" i="1"/>
  <c r="Q21" i="1"/>
  <c r="P21" i="1"/>
  <c r="O21" i="1"/>
  <c r="N21" i="1"/>
  <c r="M21" i="1"/>
  <c r="L21" i="1"/>
  <c r="K21" i="1"/>
  <c r="H21" i="1"/>
  <c r="E21" i="1"/>
  <c r="Q20" i="1"/>
  <c r="P20" i="1"/>
  <c r="O20" i="1"/>
  <c r="N20" i="1"/>
  <c r="M20" i="1"/>
  <c r="L20" i="1"/>
  <c r="K20" i="1"/>
  <c r="H20" i="1"/>
  <c r="F20" i="1"/>
  <c r="E20" i="1"/>
  <c r="N19" i="1"/>
  <c r="M19" i="1"/>
  <c r="Q18" i="1"/>
  <c r="P18" i="1"/>
  <c r="O18" i="1"/>
  <c r="N18" i="1"/>
  <c r="M18" i="1"/>
  <c r="L18" i="1"/>
  <c r="K18" i="1"/>
  <c r="H18" i="1"/>
  <c r="F18" i="1"/>
  <c r="E18" i="1"/>
  <c r="Q17" i="1"/>
  <c r="P17" i="1"/>
  <c r="O17" i="1"/>
  <c r="N17" i="1"/>
  <c r="M17" i="1"/>
  <c r="L17" i="1"/>
  <c r="K17" i="1"/>
  <c r="H17" i="1"/>
  <c r="F17" i="1"/>
  <c r="Q16" i="1"/>
  <c r="P16" i="1"/>
  <c r="O16" i="1"/>
  <c r="N16" i="1"/>
  <c r="M16" i="1"/>
  <c r="L16" i="1"/>
  <c r="K16" i="1"/>
  <c r="H16" i="1"/>
  <c r="F16" i="1"/>
  <c r="E16" i="1"/>
  <c r="Q15" i="1"/>
  <c r="P15" i="1"/>
  <c r="O15" i="1"/>
  <c r="N15" i="1"/>
  <c r="M15" i="1"/>
  <c r="L15" i="1"/>
  <c r="K15" i="1"/>
  <c r="H15" i="1"/>
  <c r="F15" i="1"/>
  <c r="E15" i="1"/>
  <c r="Q14" i="1"/>
  <c r="P14" i="1"/>
  <c r="O14" i="1"/>
  <c r="N14" i="1"/>
  <c r="M14" i="1"/>
  <c r="L14" i="1"/>
  <c r="K14" i="1"/>
  <c r="H14" i="1"/>
  <c r="F14" i="1"/>
  <c r="E14" i="1"/>
  <c r="Q13" i="1"/>
  <c r="M13" i="1"/>
  <c r="L13" i="1"/>
  <c r="F13" i="1"/>
  <c r="Q12" i="1"/>
  <c r="O12" i="1"/>
  <c r="N12" i="1"/>
  <c r="M12" i="1"/>
  <c r="L12" i="1"/>
  <c r="K12" i="1"/>
  <c r="H12" i="1"/>
  <c r="F12" i="1"/>
  <c r="E12" i="1"/>
  <c r="P11" i="1"/>
  <c r="N11" i="1"/>
  <c r="M11" i="1"/>
  <c r="L11" i="1"/>
  <c r="H11" i="1"/>
  <c r="F11" i="1"/>
  <c r="Q10" i="1"/>
  <c r="P10" i="1"/>
  <c r="O10" i="1"/>
  <c r="N10" i="1"/>
  <c r="M10" i="1"/>
  <c r="L10" i="1"/>
  <c r="K10" i="1"/>
  <c r="H10" i="1"/>
  <c r="F10" i="1"/>
  <c r="E10" i="1"/>
  <c r="P9" i="1"/>
  <c r="O9" i="1"/>
  <c r="N9" i="1"/>
  <c r="M9" i="1"/>
  <c r="L9" i="1"/>
  <c r="K9" i="1"/>
  <c r="H9" i="1"/>
  <c r="F9" i="1"/>
  <c r="E9" i="1"/>
  <c r="Q8" i="1"/>
  <c r="P8" i="1"/>
  <c r="O8" i="1"/>
  <c r="N8" i="1"/>
  <c r="M8" i="1"/>
  <c r="L8" i="1"/>
  <c r="K8" i="1"/>
  <c r="H8" i="1"/>
  <c r="E8" i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Q7" i="1"/>
  <c r="P7" i="1"/>
  <c r="O7" i="1"/>
  <c r="N7" i="1"/>
  <c r="M7" i="1"/>
  <c r="L7" i="1"/>
  <c r="K7" i="1"/>
  <c r="H7" i="1"/>
  <c r="G7" i="1"/>
  <c r="F7" i="1"/>
  <c r="E7" i="1"/>
  <c r="C12" i="11" l="1"/>
  <c r="C25" i="14"/>
  <c r="I25" i="14" s="1"/>
  <c r="C29" i="14"/>
  <c r="I29" i="14" s="1"/>
  <c r="C22" i="14"/>
  <c r="I22" i="14" s="1"/>
  <c r="C26" i="14"/>
  <c r="I26" i="14" s="1"/>
  <c r="C30" i="14"/>
  <c r="I30" i="14" s="1"/>
  <c r="C34" i="14"/>
  <c r="I34" i="14" s="1"/>
  <c r="H49" i="9"/>
  <c r="F47" i="8"/>
  <c r="C28" i="14"/>
  <c r="I28" i="14" s="1"/>
  <c r="A18" i="4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C23" i="14"/>
  <c r="I23" i="14" s="1"/>
  <c r="C13" i="14"/>
  <c r="I13" i="14" s="1"/>
  <c r="E49" i="14"/>
  <c r="E47" i="8"/>
  <c r="C27" i="14"/>
  <c r="I27" i="14" s="1"/>
  <c r="E12" i="9"/>
  <c r="K12" i="9" s="1"/>
  <c r="A42" i="13"/>
  <c r="A43" i="13" s="1"/>
  <c r="A44" i="13" s="1"/>
  <c r="A45" i="13" s="1"/>
  <c r="A46" i="13" s="1"/>
  <c r="A47" i="13" s="1"/>
  <c r="C10" i="14"/>
  <c r="I10" i="14" s="1"/>
  <c r="C7" i="14"/>
  <c r="I7" i="14" s="1"/>
  <c r="C12" i="14"/>
  <c r="I12" i="14" s="1"/>
  <c r="C14" i="14"/>
  <c r="I14" i="14" s="1"/>
  <c r="J40" i="1"/>
  <c r="J14" i="1"/>
  <c r="J16" i="1"/>
  <c r="J24" i="1"/>
  <c r="J27" i="1"/>
  <c r="J30" i="1"/>
  <c r="J37" i="1"/>
  <c r="J39" i="1"/>
  <c r="J7" i="1"/>
  <c r="J8" i="1"/>
  <c r="J22" i="1"/>
  <c r="J28" i="1"/>
  <c r="J33" i="1"/>
  <c r="J42" i="1"/>
  <c r="J44" i="1"/>
  <c r="J15" i="1"/>
  <c r="J20" i="1"/>
  <c r="J25" i="1"/>
  <c r="J36" i="1"/>
  <c r="J38" i="1"/>
  <c r="J9" i="1"/>
  <c r="J10" i="1"/>
  <c r="J12" i="1"/>
  <c r="J18" i="1"/>
  <c r="J23" i="1"/>
  <c r="J26" i="1"/>
  <c r="J32" i="1"/>
  <c r="J34" i="1"/>
  <c r="J41" i="1"/>
  <c r="J43" i="1"/>
  <c r="J31" i="1"/>
  <c r="R24" i="7"/>
  <c r="C23" i="10"/>
  <c r="P23" i="10" s="1"/>
  <c r="U23" i="10" s="1"/>
  <c r="R16" i="7"/>
  <c r="R27" i="3"/>
  <c r="R21" i="1"/>
  <c r="R41" i="1"/>
  <c r="R12" i="2"/>
  <c r="E13" i="9" s="1"/>
  <c r="K13" i="9" s="1"/>
  <c r="R13" i="2"/>
  <c r="E14" i="9" s="1"/>
  <c r="K14" i="9" s="1"/>
  <c r="R22" i="2"/>
  <c r="E23" i="9" s="1"/>
  <c r="C23" i="9" s="1"/>
  <c r="R23" i="2"/>
  <c r="E24" i="9" s="1"/>
  <c r="K24" i="9" s="1"/>
  <c r="R24" i="2"/>
  <c r="E25" i="9" s="1"/>
  <c r="K25" i="9" s="1"/>
  <c r="R26" i="2"/>
  <c r="R27" i="2"/>
  <c r="E28" i="9" s="1"/>
  <c r="K28" i="9" s="1"/>
  <c r="R28" i="2"/>
  <c r="E29" i="9" s="1"/>
  <c r="K29" i="9" s="1"/>
  <c r="R30" i="2"/>
  <c r="E31" i="9" s="1"/>
  <c r="K31" i="9" s="1"/>
  <c r="R32" i="2"/>
  <c r="E33" i="9" s="1"/>
  <c r="K33" i="9" s="1"/>
  <c r="R33" i="2"/>
  <c r="E34" i="9" s="1"/>
  <c r="K34" i="9" s="1"/>
  <c r="R35" i="2"/>
  <c r="E36" i="9" s="1"/>
  <c r="K36" i="9" s="1"/>
  <c r="R36" i="2"/>
  <c r="E37" i="9" s="1"/>
  <c r="K37" i="9" s="1"/>
  <c r="R38" i="2"/>
  <c r="E39" i="9" s="1"/>
  <c r="K39" i="9" s="1"/>
  <c r="R39" i="2"/>
  <c r="E40" i="9" s="1"/>
  <c r="K40" i="9" s="1"/>
  <c r="R40" i="2"/>
  <c r="R16" i="2"/>
  <c r="E17" i="9" s="1"/>
  <c r="K17" i="9" s="1"/>
  <c r="R17" i="2"/>
  <c r="E18" i="9" s="1"/>
  <c r="K18" i="9" s="1"/>
  <c r="R18" i="2"/>
  <c r="R21" i="2"/>
  <c r="E22" i="9" s="1"/>
  <c r="K22" i="9" s="1"/>
  <c r="R25" i="2"/>
  <c r="E26" i="9" s="1"/>
  <c r="K26" i="9" s="1"/>
  <c r="R8" i="1"/>
  <c r="R40" i="1"/>
  <c r="R43" i="1"/>
  <c r="R28" i="1"/>
  <c r="R32" i="1"/>
  <c r="K8" i="9"/>
  <c r="R22" i="1"/>
  <c r="R42" i="1"/>
  <c r="R10" i="1"/>
  <c r="R14" i="1"/>
  <c r="R15" i="1"/>
  <c r="R16" i="1"/>
  <c r="R24" i="1"/>
  <c r="R29" i="1"/>
  <c r="R14" i="2"/>
  <c r="R15" i="2"/>
  <c r="R29" i="2"/>
  <c r="R31" i="2"/>
  <c r="E32" i="9" s="1"/>
  <c r="K32" i="9" s="1"/>
  <c r="R37" i="2"/>
  <c r="E38" i="9" s="1"/>
  <c r="K38" i="9" s="1"/>
  <c r="R41" i="2"/>
  <c r="E42" i="9" s="1"/>
  <c r="K42" i="9" s="1"/>
  <c r="R42" i="2"/>
  <c r="R43" i="2"/>
  <c r="E44" i="9" s="1"/>
  <c r="K44" i="9" s="1"/>
  <c r="R44" i="2"/>
  <c r="E45" i="9" s="1"/>
  <c r="K45" i="9" s="1"/>
  <c r="R32" i="3"/>
  <c r="R36" i="3"/>
  <c r="R25" i="4"/>
  <c r="R28" i="4"/>
  <c r="R36" i="4"/>
  <c r="R42" i="4"/>
  <c r="R11" i="7"/>
  <c r="R18" i="7"/>
  <c r="R20" i="7"/>
  <c r="R32" i="7"/>
  <c r="R36" i="7"/>
  <c r="R38" i="7"/>
  <c r="R40" i="7"/>
  <c r="R42" i="7"/>
  <c r="R44" i="7"/>
  <c r="D48" i="13"/>
  <c r="K7" i="9"/>
  <c r="R7" i="1"/>
  <c r="R20" i="1"/>
  <c r="R30" i="1"/>
  <c r="R35" i="1"/>
  <c r="R36" i="1"/>
  <c r="R37" i="1"/>
  <c r="R38" i="1"/>
  <c r="R10" i="2"/>
  <c r="E11" i="9" s="1"/>
  <c r="K11" i="9" s="1"/>
  <c r="R19" i="2"/>
  <c r="E20" i="9" s="1"/>
  <c r="K20" i="9" s="1"/>
  <c r="R20" i="2"/>
  <c r="R34" i="2"/>
  <c r="R18" i="3"/>
  <c r="R21" i="3"/>
  <c r="R22" i="3"/>
  <c r="R33" i="3"/>
  <c r="R34" i="3"/>
  <c r="R37" i="3"/>
  <c r="R41" i="3"/>
  <c r="R11" i="5"/>
  <c r="R12" i="5"/>
  <c r="R43" i="5"/>
  <c r="R44" i="5"/>
  <c r="R8" i="7"/>
  <c r="I50" i="7"/>
  <c r="R17" i="7"/>
  <c r="R19" i="7"/>
  <c r="R21" i="7"/>
  <c r="R31" i="7"/>
  <c r="R33" i="7"/>
  <c r="R35" i="7"/>
  <c r="R37" i="7"/>
  <c r="R39" i="7"/>
  <c r="R41" i="7"/>
  <c r="R43" i="7"/>
  <c r="R45" i="7"/>
  <c r="R17" i="1"/>
  <c r="R18" i="1"/>
  <c r="R31" i="1"/>
  <c r="R33" i="1"/>
  <c r="R34" i="1"/>
  <c r="R13" i="1"/>
  <c r="I47" i="14"/>
  <c r="R19" i="1"/>
  <c r="D49" i="14"/>
  <c r="H49" i="8"/>
  <c r="R39" i="3"/>
  <c r="R43" i="3"/>
  <c r="R38" i="3"/>
  <c r="R42" i="3"/>
  <c r="R9" i="3"/>
  <c r="R12" i="3"/>
  <c r="R13" i="3"/>
  <c r="R20" i="3"/>
  <c r="R24" i="3"/>
  <c r="R40" i="3"/>
  <c r="R44" i="3"/>
  <c r="R10" i="3"/>
  <c r="R7" i="3"/>
  <c r="R30" i="3"/>
  <c r="R14" i="3"/>
  <c r="R10" i="5"/>
  <c r="R19" i="4"/>
  <c r="R23" i="4"/>
  <c r="R34" i="4"/>
  <c r="R15" i="7"/>
  <c r="R7" i="5"/>
  <c r="R8" i="5"/>
  <c r="R25" i="5"/>
  <c r="R26" i="5"/>
  <c r="R28" i="5"/>
  <c r="R29" i="5"/>
  <c r="R41" i="5"/>
  <c r="R21" i="5"/>
  <c r="R19" i="5"/>
  <c r="R18" i="5"/>
  <c r="R36" i="5"/>
  <c r="R14" i="5"/>
  <c r="R16" i="5"/>
  <c r="R23" i="5"/>
  <c r="R30" i="5"/>
  <c r="R32" i="5"/>
  <c r="R35" i="5"/>
  <c r="R37" i="5"/>
  <c r="R38" i="5"/>
  <c r="R39" i="5"/>
  <c r="R42" i="5"/>
  <c r="R22" i="5"/>
  <c r="R27" i="5"/>
  <c r="R40" i="5"/>
  <c r="R9" i="5"/>
  <c r="R13" i="5"/>
  <c r="R15" i="5"/>
  <c r="R17" i="5"/>
  <c r="R20" i="5"/>
  <c r="R24" i="5"/>
  <c r="R31" i="5"/>
  <c r="R33" i="5"/>
  <c r="R45" i="5"/>
  <c r="R34" i="5"/>
  <c r="R32" i="4"/>
  <c r="H50" i="1"/>
  <c r="R18" i="4"/>
  <c r="R20" i="4"/>
  <c r="R22" i="4"/>
  <c r="R27" i="4"/>
  <c r="R30" i="4"/>
  <c r="R38" i="4"/>
  <c r="R40" i="4"/>
  <c r="R7" i="4"/>
  <c r="R8" i="4"/>
  <c r="R10" i="4"/>
  <c r="R21" i="4"/>
  <c r="R26" i="4"/>
  <c r="R29" i="4"/>
  <c r="R31" i="4"/>
  <c r="R37" i="4"/>
  <c r="R39" i="4"/>
  <c r="R41" i="4"/>
  <c r="R44" i="4"/>
  <c r="G50" i="1"/>
  <c r="R9" i="4"/>
  <c r="R24" i="4"/>
  <c r="R33" i="4"/>
  <c r="L50" i="1"/>
  <c r="R43" i="4"/>
  <c r="R26" i="3"/>
  <c r="R16" i="3"/>
  <c r="R15" i="3"/>
  <c r="R25" i="3"/>
  <c r="R29" i="3"/>
  <c r="R28" i="3"/>
  <c r="R19" i="3"/>
  <c r="I49" i="4"/>
  <c r="R35" i="4"/>
  <c r="R35" i="3"/>
  <c r="R17" i="4"/>
  <c r="R17" i="3"/>
  <c r="C31" i="9"/>
  <c r="Q9" i="1"/>
  <c r="R9" i="1" s="1"/>
  <c r="Q9" i="7"/>
  <c r="Q50" i="7" s="1"/>
  <c r="Q49" i="6"/>
  <c r="I51" i="5"/>
  <c r="Q51" i="5"/>
  <c r="O39" i="1"/>
  <c r="R39" i="1" s="1"/>
  <c r="O11" i="1"/>
  <c r="E45" i="1"/>
  <c r="K25" i="1"/>
  <c r="R25" i="1" s="1"/>
  <c r="O44" i="1"/>
  <c r="R44" i="1" s="1"/>
  <c r="N45" i="1"/>
  <c r="N50" i="1" s="1"/>
  <c r="Q11" i="4"/>
  <c r="R11" i="4" s="1"/>
  <c r="K11" i="1"/>
  <c r="P12" i="1"/>
  <c r="F21" i="1"/>
  <c r="J21" i="1" s="1"/>
  <c r="Q12" i="4"/>
  <c r="R12" i="4" s="1"/>
  <c r="O23" i="1"/>
  <c r="R23" i="1" s="1"/>
  <c r="Q45" i="4"/>
  <c r="R45" i="4" s="1"/>
  <c r="O26" i="1"/>
  <c r="R26" i="1" s="1"/>
  <c r="Q27" i="1"/>
  <c r="R27" i="1" s="1"/>
  <c r="Q11" i="1"/>
  <c r="E17" i="1"/>
  <c r="J17" i="1" s="1"/>
  <c r="M45" i="1"/>
  <c r="M50" i="1" s="1"/>
  <c r="E11" i="1"/>
  <c r="J11" i="1" s="1"/>
  <c r="E13" i="1"/>
  <c r="J13" i="1" s="1"/>
  <c r="R8" i="3"/>
  <c r="E19" i="1"/>
  <c r="J19" i="1" s="1"/>
  <c r="E29" i="1"/>
  <c r="J29" i="1" s="1"/>
  <c r="E35" i="1"/>
  <c r="J35" i="1" s="1"/>
  <c r="F45" i="1"/>
  <c r="Q49" i="2"/>
  <c r="I49" i="2"/>
  <c r="E49" i="8"/>
  <c r="K47" i="9"/>
  <c r="F49" i="8"/>
  <c r="C37" i="9" l="1"/>
  <c r="C42" i="11"/>
  <c r="C25" i="11"/>
  <c r="C7" i="11"/>
  <c r="C29" i="11"/>
  <c r="C41" i="14"/>
  <c r="I41" i="14" s="1"/>
  <c r="C33" i="14"/>
  <c r="I33" i="14" s="1"/>
  <c r="C17" i="14"/>
  <c r="I17" i="14" s="1"/>
  <c r="C42" i="14"/>
  <c r="I42" i="14" s="1"/>
  <c r="C32" i="14"/>
  <c r="I32" i="14" s="1"/>
  <c r="C18" i="11"/>
  <c r="C39" i="14"/>
  <c r="I39" i="14" s="1"/>
  <c r="C31" i="14"/>
  <c r="I31" i="14" s="1"/>
  <c r="C40" i="14"/>
  <c r="I40" i="14" s="1"/>
  <c r="C20" i="14"/>
  <c r="I20" i="14" s="1"/>
  <c r="C35" i="11"/>
  <c r="C24" i="14"/>
  <c r="I24" i="14" s="1"/>
  <c r="C32" i="11"/>
  <c r="C43" i="11"/>
  <c r="C31" i="11"/>
  <c r="C16" i="12"/>
  <c r="C31" i="12"/>
  <c r="C25" i="12"/>
  <c r="C45" i="14"/>
  <c r="I45" i="14" s="1"/>
  <c r="C37" i="14"/>
  <c r="I37" i="14" s="1"/>
  <c r="C21" i="14"/>
  <c r="I21" i="14" s="1"/>
  <c r="C8" i="14"/>
  <c r="I8" i="14" s="1"/>
  <c r="C38" i="14"/>
  <c r="I38" i="14" s="1"/>
  <c r="C40" i="11"/>
  <c r="C37" i="11"/>
  <c r="C33" i="11"/>
  <c r="C43" i="14"/>
  <c r="I43" i="14" s="1"/>
  <c r="C35" i="14"/>
  <c r="I35" i="14" s="1"/>
  <c r="C19" i="14"/>
  <c r="I19" i="14" s="1"/>
  <c r="C44" i="14"/>
  <c r="I44" i="14" s="1"/>
  <c r="C36" i="14"/>
  <c r="I36" i="14" s="1"/>
  <c r="K23" i="9"/>
  <c r="C26" i="11"/>
  <c r="C19" i="11"/>
  <c r="E16" i="9"/>
  <c r="K16" i="9" s="1"/>
  <c r="E21" i="9"/>
  <c r="E27" i="9"/>
  <c r="C27" i="9" s="1"/>
  <c r="E41" i="9"/>
  <c r="K41" i="9" s="1"/>
  <c r="E15" i="9"/>
  <c r="K15" i="9" s="1"/>
  <c r="E19" i="9"/>
  <c r="K19" i="9" s="1"/>
  <c r="E43" i="9"/>
  <c r="E30" i="9"/>
  <c r="K30" i="9" s="1"/>
  <c r="C12" i="9"/>
  <c r="C16" i="14"/>
  <c r="I16" i="14" s="1"/>
  <c r="C24" i="11"/>
  <c r="C22" i="11"/>
  <c r="R51" i="5"/>
  <c r="C18" i="14"/>
  <c r="I18" i="14" s="1"/>
  <c r="C41" i="11"/>
  <c r="S42" i="1"/>
  <c r="C11" i="14"/>
  <c r="I11" i="14" s="1"/>
  <c r="C6" i="11"/>
  <c r="C13" i="11"/>
  <c r="C10" i="12"/>
  <c r="C10" i="11"/>
  <c r="C17" i="11"/>
  <c r="C34" i="11"/>
  <c r="S17" i="1"/>
  <c r="Y17" i="1" s="1"/>
  <c r="C30" i="12"/>
  <c r="C36" i="11"/>
  <c r="S37" i="1"/>
  <c r="C7" i="10"/>
  <c r="P7" i="10" s="1"/>
  <c r="U7" i="10" s="1"/>
  <c r="J45" i="1"/>
  <c r="J50" i="1" s="1"/>
  <c r="K47" i="14"/>
  <c r="C24" i="10"/>
  <c r="P24" i="10" s="1"/>
  <c r="U24" i="10" s="1"/>
  <c r="C41" i="10"/>
  <c r="P41" i="10" s="1"/>
  <c r="U41" i="10" s="1"/>
  <c r="C36" i="10"/>
  <c r="P36" i="10" s="1"/>
  <c r="C27" i="10"/>
  <c r="P27" i="10" s="1"/>
  <c r="U27" i="10" s="1"/>
  <c r="C8" i="10"/>
  <c r="P8" i="10" s="1"/>
  <c r="U8" i="10" s="1"/>
  <c r="C28" i="10"/>
  <c r="P28" i="10" s="1"/>
  <c r="U28" i="10" s="1"/>
  <c r="C20" i="10"/>
  <c r="P20" i="10" s="1"/>
  <c r="U20" i="10" s="1"/>
  <c r="C42" i="10"/>
  <c r="P42" i="10" s="1"/>
  <c r="U42" i="10" s="1"/>
  <c r="C37" i="10"/>
  <c r="P37" i="10" s="1"/>
  <c r="U37" i="10" s="1"/>
  <c r="C32" i="10"/>
  <c r="P32" i="10" s="1"/>
  <c r="U32" i="10" s="1"/>
  <c r="C29" i="10"/>
  <c r="P29" i="10" s="1"/>
  <c r="U29" i="10" s="1"/>
  <c r="C26" i="10"/>
  <c r="P26" i="10" s="1"/>
  <c r="U26" i="10" s="1"/>
  <c r="C14" i="10"/>
  <c r="P14" i="10" s="1"/>
  <c r="U14" i="10" s="1"/>
  <c r="C44" i="10"/>
  <c r="P44" i="10" s="1"/>
  <c r="U44" i="10" s="1"/>
  <c r="C13" i="10"/>
  <c r="P13" i="10" s="1"/>
  <c r="U13" i="10" s="1"/>
  <c r="C34" i="10"/>
  <c r="P34" i="10" s="1"/>
  <c r="U34" i="10" s="1"/>
  <c r="C19" i="10"/>
  <c r="P19" i="10" s="1"/>
  <c r="U19" i="10" s="1"/>
  <c r="C15" i="10"/>
  <c r="P15" i="10" s="1"/>
  <c r="U15" i="10" s="1"/>
  <c r="P9" i="10"/>
  <c r="U9" i="10" s="1"/>
  <c r="C17" i="10"/>
  <c r="C25" i="10"/>
  <c r="P25" i="10" s="1"/>
  <c r="U25" i="10" s="1"/>
  <c r="C30" i="10"/>
  <c r="P30" i="10" s="1"/>
  <c r="U30" i="10" s="1"/>
  <c r="C40" i="10"/>
  <c r="P40" i="10" s="1"/>
  <c r="U40" i="10" s="1"/>
  <c r="C12" i="10"/>
  <c r="P12" i="10" s="1"/>
  <c r="U12" i="10" s="1"/>
  <c r="C43" i="10"/>
  <c r="P43" i="10" s="1"/>
  <c r="U43" i="10" s="1"/>
  <c r="C33" i="10"/>
  <c r="P33" i="10" s="1"/>
  <c r="U33" i="10" s="1"/>
  <c r="C21" i="10"/>
  <c r="P21" i="10" s="1"/>
  <c r="U21" i="10" s="1"/>
  <c r="C18" i="10"/>
  <c r="P18" i="10" s="1"/>
  <c r="U18" i="10" s="1"/>
  <c r="C38" i="10"/>
  <c r="P38" i="10" s="1"/>
  <c r="U38" i="10" s="1"/>
  <c r="C16" i="10"/>
  <c r="P16" i="10" s="1"/>
  <c r="U16" i="10" s="1"/>
  <c r="C44" i="11"/>
  <c r="C22" i="10"/>
  <c r="P22" i="10" s="1"/>
  <c r="U22" i="10" s="1"/>
  <c r="C39" i="10"/>
  <c r="P39" i="10" s="1"/>
  <c r="U39" i="10" s="1"/>
  <c r="C34" i="12"/>
  <c r="C35" i="10"/>
  <c r="P35" i="10" s="1"/>
  <c r="U35" i="10" s="1"/>
  <c r="C39" i="9"/>
  <c r="C33" i="9"/>
  <c r="E10" i="9"/>
  <c r="K10" i="9" s="1"/>
  <c r="S24" i="1"/>
  <c r="C44" i="9"/>
  <c r="R11" i="1"/>
  <c r="S11" i="1" s="1"/>
  <c r="C23" i="12"/>
  <c r="C12" i="12"/>
  <c r="C21" i="12"/>
  <c r="C36" i="12"/>
  <c r="C22" i="12"/>
  <c r="C17" i="12"/>
  <c r="C28" i="12"/>
  <c r="C7" i="12"/>
  <c r="C43" i="12"/>
  <c r="C23" i="11"/>
  <c r="C20" i="11"/>
  <c r="C44" i="12"/>
  <c r="C19" i="12"/>
  <c r="C8" i="12"/>
  <c r="C41" i="12"/>
  <c r="C15" i="12"/>
  <c r="C18" i="12"/>
  <c r="C27" i="12"/>
  <c r="C6" i="12"/>
  <c r="C42" i="12"/>
  <c r="C27" i="11"/>
  <c r="C16" i="11"/>
  <c r="C15" i="11"/>
  <c r="C28" i="11"/>
  <c r="C14" i="11"/>
  <c r="C39" i="11"/>
  <c r="C21" i="11"/>
  <c r="C32" i="12"/>
  <c r="C39" i="12"/>
  <c r="C38" i="12"/>
  <c r="C13" i="12"/>
  <c r="C20" i="12"/>
  <c r="C10" i="10"/>
  <c r="P10" i="10" s="1"/>
  <c r="C11" i="12"/>
  <c r="R9" i="7"/>
  <c r="C8" i="11"/>
  <c r="C38" i="11"/>
  <c r="C9" i="11"/>
  <c r="C33" i="12"/>
  <c r="C14" i="12"/>
  <c r="C26" i="12"/>
  <c r="C37" i="12"/>
  <c r="C29" i="12"/>
  <c r="C35" i="12"/>
  <c r="C40" i="12"/>
  <c r="C24" i="12"/>
  <c r="C9" i="12"/>
  <c r="F49" i="9"/>
  <c r="E35" i="9"/>
  <c r="K35" i="9" s="1"/>
  <c r="R45" i="1"/>
  <c r="C15" i="14"/>
  <c r="P50" i="1"/>
  <c r="R12" i="1"/>
  <c r="S12" i="1" s="1"/>
  <c r="C11" i="11"/>
  <c r="C30" i="11"/>
  <c r="S33" i="1"/>
  <c r="F50" i="1"/>
  <c r="F51" i="1" s="1"/>
  <c r="R11" i="3"/>
  <c r="S43" i="1"/>
  <c r="Q50" i="3"/>
  <c r="E51" i="3" s="1"/>
  <c r="R45" i="3"/>
  <c r="S21" i="1"/>
  <c r="S9" i="1"/>
  <c r="S27" i="1"/>
  <c r="S38" i="1"/>
  <c r="K50" i="1"/>
  <c r="S26" i="1"/>
  <c r="S39" i="1"/>
  <c r="O50" i="1"/>
  <c r="S8" i="1"/>
  <c r="S44" i="1"/>
  <c r="S18" i="1"/>
  <c r="S7" i="1"/>
  <c r="S41" i="1"/>
  <c r="S10" i="1"/>
  <c r="Q49" i="4"/>
  <c r="Q50" i="1"/>
  <c r="S14" i="1"/>
  <c r="S40" i="1"/>
  <c r="S31" i="1"/>
  <c r="S28" i="1"/>
  <c r="R49" i="4"/>
  <c r="R51" i="4" s="1"/>
  <c r="S16" i="1"/>
  <c r="S32" i="1"/>
  <c r="R31" i="3"/>
  <c r="S30" i="1"/>
  <c r="I50" i="3"/>
  <c r="S36" i="1"/>
  <c r="S34" i="1"/>
  <c r="E50" i="1"/>
  <c r="S29" i="1"/>
  <c r="S22" i="1"/>
  <c r="S20" i="1"/>
  <c r="S19" i="1"/>
  <c r="S15" i="1"/>
  <c r="S35" i="1"/>
  <c r="C14" i="9"/>
  <c r="C8" i="9"/>
  <c r="C29" i="9"/>
  <c r="C9" i="9"/>
  <c r="S25" i="1"/>
  <c r="S23" i="1"/>
  <c r="C18" i="9"/>
  <c r="C20" i="9"/>
  <c r="C45" i="9"/>
  <c r="C11" i="9"/>
  <c r="C28" i="9"/>
  <c r="C13" i="9"/>
  <c r="C24" i="9"/>
  <c r="C40" i="9"/>
  <c r="C38" i="9"/>
  <c r="C34" i="9"/>
  <c r="C42" i="9"/>
  <c r="R49" i="2"/>
  <c r="R51" i="2" s="1"/>
  <c r="C25" i="9"/>
  <c r="C17" i="9"/>
  <c r="C36" i="9"/>
  <c r="C32" i="9"/>
  <c r="U36" i="10" l="1"/>
  <c r="W36" i="10"/>
  <c r="U10" i="10"/>
  <c r="P17" i="10"/>
  <c r="U17" i="10" s="1"/>
  <c r="C3" i="10"/>
  <c r="C15" i="9"/>
  <c r="C30" i="9"/>
  <c r="C41" i="9"/>
  <c r="C19" i="9"/>
  <c r="K27" i="9"/>
  <c r="C16" i="9"/>
  <c r="C9" i="14"/>
  <c r="I9" i="14" s="1"/>
  <c r="K21" i="9"/>
  <c r="C21" i="9"/>
  <c r="K43" i="9"/>
  <c r="C43" i="9"/>
  <c r="C10" i="9"/>
  <c r="C45" i="10"/>
  <c r="P45" i="10" s="1"/>
  <c r="U45" i="10" s="1"/>
  <c r="C31" i="10"/>
  <c r="P31" i="10" s="1"/>
  <c r="U31" i="10" s="1"/>
  <c r="C35" i="9"/>
  <c r="C48" i="12"/>
  <c r="C50" i="12" s="1"/>
  <c r="C11" i="10"/>
  <c r="P11" i="10" s="1"/>
  <c r="U11" i="10" s="1"/>
  <c r="R50" i="7"/>
  <c r="R52" i="7" s="1"/>
  <c r="E49" i="9"/>
  <c r="E51" i="9" s="1"/>
  <c r="I15" i="14"/>
  <c r="C49" i="14"/>
  <c r="C48" i="11"/>
  <c r="C50" i="11" s="1"/>
  <c r="D49" i="8"/>
  <c r="R50" i="3"/>
  <c r="R52" i="3" s="1"/>
  <c r="S45" i="1"/>
  <c r="S13" i="1"/>
  <c r="R50" i="1"/>
  <c r="C26" i="9"/>
  <c r="C22" i="9"/>
  <c r="C7" i="9"/>
  <c r="P49" i="10" l="1"/>
  <c r="P51" i="10" s="1"/>
  <c r="P52" i="10" s="1"/>
  <c r="K49" i="9"/>
  <c r="K51" i="9" s="1"/>
  <c r="C49" i="10"/>
  <c r="C51" i="10" s="1"/>
  <c r="D49" i="9"/>
  <c r="S50" i="1"/>
  <c r="C47" i="9"/>
  <c r="I49" i="14"/>
  <c r="I51" i="14" s="1"/>
  <c r="S51" i="1" l="1"/>
  <c r="R16" i="6" l="1"/>
  <c r="C15" i="13" l="1"/>
  <c r="C16" i="8" l="1"/>
  <c r="I16" i="8" s="1"/>
  <c r="R8" i="6"/>
  <c r="R7" i="6"/>
  <c r="R11" i="6"/>
  <c r="C10" i="13"/>
  <c r="C11" i="8" s="1"/>
  <c r="I11" i="8" s="1"/>
  <c r="R9" i="6"/>
  <c r="R14" i="6"/>
  <c r="R15" i="6"/>
  <c r="R12" i="6"/>
  <c r="R10" i="6"/>
  <c r="R13" i="6"/>
  <c r="C7" i="13" l="1"/>
  <c r="C14" i="13"/>
  <c r="C15" i="8" s="1"/>
  <c r="I15" i="8" s="1"/>
  <c r="C12" i="13"/>
  <c r="C13" i="8" s="1"/>
  <c r="I13" i="8" s="1"/>
  <c r="C13" i="13"/>
  <c r="C8" i="13"/>
  <c r="C9" i="13"/>
  <c r="C11" i="13"/>
  <c r="C8" i="8"/>
  <c r="I8" i="8" s="1"/>
  <c r="C6" i="13"/>
  <c r="C12" i="8" l="1"/>
  <c r="I12" i="8" s="1"/>
  <c r="C9" i="8"/>
  <c r="I9" i="8" s="1"/>
  <c r="C10" i="8"/>
  <c r="I10" i="8" s="1"/>
  <c r="C14" i="8"/>
  <c r="I14" i="8" s="1"/>
  <c r="C7" i="8"/>
  <c r="I7" i="8" l="1"/>
  <c r="I49" i="6"/>
  <c r="R31" i="6"/>
  <c r="R35" i="6"/>
  <c r="R38" i="6"/>
  <c r="R30" i="6"/>
  <c r="R27" i="6"/>
  <c r="R22" i="6"/>
  <c r="R39" i="6"/>
  <c r="R42" i="6"/>
  <c r="R23" i="6"/>
  <c r="R36" i="6"/>
  <c r="R17" i="6"/>
  <c r="R43" i="6"/>
  <c r="R25" i="6"/>
  <c r="R21" i="6"/>
  <c r="R41" i="6"/>
  <c r="R34" i="6"/>
  <c r="R48" i="6"/>
  <c r="R20" i="6"/>
  <c r="R32" i="6"/>
  <c r="R40" i="6"/>
  <c r="R18" i="6"/>
  <c r="R33" i="6"/>
  <c r="R19" i="6"/>
  <c r="R26" i="6"/>
  <c r="R24" i="6"/>
  <c r="R46" i="6"/>
  <c r="R45" i="6"/>
  <c r="R47" i="6"/>
  <c r="R29" i="6"/>
  <c r="R28" i="6"/>
  <c r="R37" i="6"/>
  <c r="R44" i="6"/>
  <c r="C23" i="13" l="1"/>
  <c r="C47" i="13"/>
  <c r="C48" i="8" s="1"/>
  <c r="I48" i="8" s="1"/>
  <c r="I53" i="8" s="1"/>
  <c r="C24" i="13"/>
  <c r="C25" i="8" s="1"/>
  <c r="I25" i="8" s="1"/>
  <c r="C22" i="13"/>
  <c r="C23" i="8" s="1"/>
  <c r="I23" i="8" s="1"/>
  <c r="C26" i="13"/>
  <c r="C30" i="13"/>
  <c r="C46" i="13"/>
  <c r="C47" i="8" s="1"/>
  <c r="I47" i="8" s="1"/>
  <c r="K47" i="8" s="1"/>
  <c r="C25" i="13"/>
  <c r="C26" i="8" s="1"/>
  <c r="I26" i="8" s="1"/>
  <c r="C39" i="13"/>
  <c r="C33" i="13"/>
  <c r="C34" i="8" s="1"/>
  <c r="I34" i="8" s="1"/>
  <c r="C42" i="13"/>
  <c r="C43" i="8" s="1"/>
  <c r="I43" i="8" s="1"/>
  <c r="C41" i="13"/>
  <c r="C29" i="13"/>
  <c r="C28" i="13"/>
  <c r="C43" i="13"/>
  <c r="C44" i="13"/>
  <c r="C18" i="13"/>
  <c r="C31" i="13"/>
  <c r="C40" i="13"/>
  <c r="C41" i="8" s="1"/>
  <c r="I41" i="8" s="1"/>
  <c r="C16" i="13"/>
  <c r="C38" i="13"/>
  <c r="C37" i="13"/>
  <c r="C38" i="8" s="1"/>
  <c r="I38" i="8" s="1"/>
  <c r="C17" i="13"/>
  <c r="C18" i="8" s="1"/>
  <c r="I18" i="8" s="1"/>
  <c r="C36" i="13"/>
  <c r="C37" i="8" s="1"/>
  <c r="I37" i="8" s="1"/>
  <c r="C27" i="13"/>
  <c r="C32" i="13"/>
  <c r="C33" i="8" s="1"/>
  <c r="I33" i="8" s="1"/>
  <c r="C20" i="13"/>
  <c r="C35" i="13"/>
  <c r="C36" i="8" s="1"/>
  <c r="I36" i="8" s="1"/>
  <c r="C21" i="13"/>
  <c r="C22" i="8" s="1"/>
  <c r="I22" i="8" s="1"/>
  <c r="C34" i="13"/>
  <c r="C19" i="13"/>
  <c r="C45" i="13"/>
  <c r="C46" i="8" s="1"/>
  <c r="I46" i="8" s="1"/>
  <c r="J46" i="8" s="1"/>
  <c r="C39" i="8"/>
  <c r="I39" i="8" s="1"/>
  <c r="R49" i="6"/>
  <c r="C44" i="8"/>
  <c r="I44" i="8" s="1"/>
  <c r="K44" i="8" s="1"/>
  <c r="C40" i="8"/>
  <c r="I40" i="8" s="1"/>
  <c r="C30" i="8"/>
  <c r="I30" i="8" s="1"/>
  <c r="C19" i="8"/>
  <c r="I19" i="8" s="1"/>
  <c r="C32" i="8"/>
  <c r="I32" i="8" s="1"/>
  <c r="C21" i="8"/>
  <c r="I21" i="8" s="1"/>
  <c r="C28" i="8"/>
  <c r="I28" i="8" s="1"/>
  <c r="C35" i="8"/>
  <c r="I35" i="8" s="1"/>
  <c r="C29" i="8"/>
  <c r="I29" i="8" s="1"/>
  <c r="C24" i="8"/>
  <c r="I24" i="8" s="1"/>
  <c r="C27" i="8"/>
  <c r="I27" i="8" s="1"/>
  <c r="C31" i="8"/>
  <c r="I31" i="8" s="1"/>
  <c r="C20" i="8" l="1"/>
  <c r="I20" i="8" s="1"/>
  <c r="C42" i="8"/>
  <c r="I42" i="8" s="1"/>
  <c r="C45" i="8"/>
  <c r="I45" i="8" s="1"/>
  <c r="C17" i="8"/>
  <c r="C48" i="13"/>
  <c r="R51" i="6"/>
  <c r="K48" i="8"/>
  <c r="K49" i="8" s="1"/>
  <c r="I48" i="13" l="1"/>
  <c r="C49" i="8"/>
  <c r="I17" i="8"/>
  <c r="I49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BPKAD1</author>
  </authors>
  <commentList>
    <comment ref="M2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BPKAd</t>
        </r>
      </text>
    </comment>
    <comment ref="M36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DKP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BKD ASET BLL</author>
    <author>BPKAD1</author>
  </authors>
  <commentList>
    <comment ref="C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C13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C15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DKP</t>
        </r>
      </text>
    </comment>
    <comment ref="C1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BPKAD</t>
        </r>
      </text>
    </comment>
    <comment ref="C29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DKP</t>
        </r>
      </text>
    </comment>
    <comment ref="L34" authorId="1" shapeId="0" xr:uid="{00000000-0006-0000-0100-000007000000}">
      <text>
        <r>
          <rPr>
            <b/>
            <sz val="9"/>
            <color indexed="81"/>
            <rFont val="Tahoma"/>
            <family val="2"/>
          </rPr>
          <t>dari Disdik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BKD ASET BLL</author>
    <author>BPKAD1</author>
  </authors>
  <commentList>
    <comment ref="C7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mutasi dari BPKAD</t>
        </r>
      </text>
    </comment>
    <comment ref="E7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7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BKD</t>
        </r>
      </text>
    </comment>
    <comment ref="E8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KE BKD</t>
        </r>
      </text>
    </comment>
    <comment ref="E9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KE BKD</t>
        </r>
      </text>
    </comment>
    <comment ref="C11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DISBUDPAR DAN BPKAD</t>
        </r>
      </text>
    </comment>
    <comment ref="L11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BKD</t>
        </r>
      </text>
    </comment>
    <comment ref="L13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BKD</t>
        </r>
      </text>
    </comment>
    <comment ref="C14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L14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BKD</t>
        </r>
      </text>
    </comment>
    <comment ref="E15" authorId="1" shapeId="0" xr:uid="{00000000-0006-0000-0200-00000B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KE PERKIM DAN BKD</t>
        </r>
      </text>
    </comment>
    <comment ref="C1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DISHUTBUN, DKP, BPKAD</t>
        </r>
      </text>
    </comment>
    <comment ref="E1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KE BKD</t>
        </r>
      </text>
    </comment>
    <comment ref="L16" authorId="1" shapeId="0" xr:uid="{00000000-0006-0000-0200-00000E000000}">
      <text>
        <r>
          <rPr>
            <b/>
            <sz val="9"/>
            <color indexed="81"/>
            <rFont val="Tahoma"/>
            <family val="2"/>
          </rPr>
          <t>BPKAD1:
dari PU, BKD, Setda</t>
        </r>
      </text>
    </comment>
    <comment ref="C17" authorId="0" shapeId="0" xr:uid="{00000000-0006-0000-0200-00000F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BPKAD</t>
        </r>
      </text>
    </comment>
    <comment ref="L17" authorId="0" shapeId="0" xr:uid="{00000000-0006-0000-0200-000010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PERDAGANGAN, BKD</t>
        </r>
      </text>
    </comment>
    <comment ref="L18" authorId="0" shapeId="0" xr:uid="{00000000-0006-0000-0200-000011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SETDA, BKD</t>
        </r>
      </text>
    </comment>
    <comment ref="C19" authorId="0" shapeId="0" xr:uid="{00000000-0006-0000-0200-000012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Pertanian, Dishutbun</t>
        </r>
      </text>
    </comment>
    <comment ref="L19" authorId="0" shapeId="0" xr:uid="{00000000-0006-0000-0200-000013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 BKD</t>
        </r>
      </text>
    </comment>
    <comment ref="L21" authorId="0" shapeId="0" xr:uid="{00000000-0006-0000-0200-000014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BKD</t>
        </r>
      </text>
    </comment>
    <comment ref="L22" authorId="0" shapeId="0" xr:uid="{00000000-0006-0000-0200-000015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 BKD</t>
        </r>
      </text>
    </comment>
    <comment ref="L23" authorId="1" shapeId="0" xr:uid="{00000000-0006-0000-0200-000016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Setda</t>
        </r>
      </text>
    </comment>
    <comment ref="C26" authorId="0" shapeId="0" xr:uid="{00000000-0006-0000-0200-000017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DISHUTBUN dan BLH</t>
        </r>
      </text>
    </comment>
    <comment ref="L26" authorId="0" shapeId="0" xr:uid="{00000000-0006-0000-0200-000018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BKD</t>
        </r>
      </text>
    </comment>
    <comment ref="E27" authorId="0" shapeId="0" xr:uid="{00000000-0006-0000-0200-000019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ke dinkes, blm dmutasikan diaplikasi</t>
        </r>
      </text>
    </comment>
    <comment ref="C30" authorId="0" shapeId="0" xr:uid="{00000000-0006-0000-0200-00001A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DKP, BLH</t>
        </r>
      </text>
    </comment>
    <comment ref="C31" authorId="0" shapeId="0" xr:uid="{00000000-0006-0000-0200-00001B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BPBD</t>
        </r>
      </text>
    </comment>
    <comment ref="C32" authorId="0" shapeId="0" xr:uid="{00000000-0006-0000-0200-00001C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darin DISHUTBUN</t>
        </r>
      </text>
    </comment>
    <comment ref="L33" authorId="0" shapeId="0" xr:uid="{00000000-0006-0000-0200-00001D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SETDA, BKD</t>
        </r>
      </text>
    </comment>
    <comment ref="E35" authorId="1" shapeId="0" xr:uid="{00000000-0006-0000-0200-00001E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ke Diskop</t>
        </r>
      </text>
    </comment>
    <comment ref="L35" authorId="1" shapeId="0" xr:uid="{00000000-0006-0000-0200-00001F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BPKAD, DISPENDA, BLH</t>
        </r>
      </text>
    </comment>
    <comment ref="M39" authorId="0" shapeId="0" xr:uid="{00000000-0006-0000-0200-000020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sumbangan pihak ketiga</t>
        </r>
      </text>
    </comment>
    <comment ref="L47" authorId="0" shapeId="0" xr:uid="{00000000-0006-0000-0200-000021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BKD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BKD ASET BLL</author>
    <author>BPKAD1</author>
  </authors>
  <commentList>
    <comment ref="C7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SETDA</t>
        </r>
      </text>
    </comment>
    <comment ref="C1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F12" authorId="1" shapeId="0" xr:uid="{00000000-0006-0000-0300-000003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koreksi BPK</t>
        </r>
      </text>
    </comment>
    <comment ref="G12" authorId="1" shapeId="0" xr:uid="{00000000-0006-0000-0300-000004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reklase ke kdp</t>
        </r>
      </text>
    </comment>
    <comment ref="C14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E15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KE BKD</t>
        </r>
      </text>
    </comment>
    <comment ref="C16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DKP</t>
        </r>
      </text>
    </comment>
    <comment ref="O16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REKLASE DARI KIB F</t>
        </r>
      </text>
    </comment>
    <comment ref="C17" authorId="0" shapeId="0" xr:uid="{00000000-0006-0000-0300-000009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BPKAD</t>
        </r>
      </text>
    </comment>
    <comment ref="C18" authorId="0" shapeId="0" xr:uid="{00000000-0006-0000-0300-00000A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Diskopdagprin</t>
        </r>
      </text>
    </comment>
    <comment ref="O24" authorId="0" shapeId="0" xr:uid="{00000000-0006-0000-0300-00000B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reklase dari KDP</t>
        </r>
      </text>
    </comment>
    <comment ref="C26" authorId="0" shapeId="0" xr:uid="{00000000-0006-0000-0300-00000C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BPKAD</t>
        </r>
      </text>
    </comment>
    <comment ref="C30" authorId="0" shapeId="0" xr:uid="{00000000-0006-0000-0300-00000D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BLH dan DKP</t>
        </r>
      </text>
    </comment>
    <comment ref="C31" authorId="1" shapeId="0" xr:uid="{00000000-0006-0000-0300-00000E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BPBD</t>
        </r>
      </text>
    </comment>
    <comment ref="C32" authorId="1" shapeId="0" xr:uid="{00000000-0006-0000-0300-00000F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DISHUTBUN</t>
        </r>
      </text>
    </comment>
    <comment ref="C34" authorId="1" shapeId="0" xr:uid="{00000000-0006-0000-0300-000010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BAPPEDA</t>
        </r>
      </text>
    </comment>
    <comment ref="C35" authorId="1" shapeId="0" xr:uid="{00000000-0006-0000-0300-000011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DISPENDA+BLH+BPKAD, PU</t>
        </r>
      </text>
    </comment>
    <comment ref="L35" authorId="1" shapeId="0" xr:uid="{00000000-0006-0000-0300-000012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PU</t>
        </r>
      </text>
    </comment>
    <comment ref="C36" authorId="1" shapeId="0" xr:uid="{00000000-0006-0000-0300-000013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BKD</t>
        </r>
      </text>
    </comment>
    <comment ref="M39" authorId="0" shapeId="0" xr:uid="{00000000-0006-0000-0300-000014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sumbangan pihak ketiga</t>
        </r>
      </text>
    </comment>
    <comment ref="O41" authorId="0" shapeId="0" xr:uid="{00000000-0006-0000-0300-000015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KIB F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BKD ASET BLL</author>
    <author>BPKAD1</author>
  </authors>
  <commentList>
    <comment ref="C7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dari BPKAD</t>
        </r>
      </text>
    </comment>
    <comment ref="C13" authorId="1" shapeId="0" xr:uid="{00000000-0006-0000-0400-000002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DISNAKER</t>
        </r>
      </text>
    </comment>
    <comment ref="C14" authorId="1" shapeId="0" xr:uid="{00000000-0006-0000-0400-000003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C15" authorId="1" shapeId="0" xr:uid="{00000000-0006-0000-0400-000004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PU</t>
        </r>
      </text>
    </comment>
    <comment ref="C16" authorId="1" shapeId="0" xr:uid="{00000000-0006-0000-0400-000005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DKP</t>
        </r>
      </text>
    </comment>
    <comment ref="C18" authorId="1" shapeId="0" xr:uid="{00000000-0006-0000-0400-000006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DISKOPDAGPRIN</t>
        </r>
      </text>
    </comment>
    <comment ref="C19" authorId="1" shapeId="0" xr:uid="{00000000-0006-0000-0400-000007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DISTANAK</t>
        </r>
      </text>
    </comment>
    <comment ref="C20" authorId="1" shapeId="0" xr:uid="{00000000-0006-0000-0400-000008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DISKANLA</t>
        </r>
      </text>
    </comment>
    <comment ref="C22" authorId="1" shapeId="0" xr:uid="{00000000-0006-0000-0400-000009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CAPIL</t>
        </r>
      </text>
    </comment>
    <comment ref="C23" authorId="1" shapeId="0" xr:uid="{00000000-0006-0000-0400-00000A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INFORKOM</t>
        </r>
      </text>
    </comment>
    <comment ref="C25" authorId="1" shapeId="0" xr:uid="{00000000-0006-0000-0400-00000B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BPMPD</t>
        </r>
      </text>
    </comment>
    <comment ref="C26" authorId="1" shapeId="0" xr:uid="{00000000-0006-0000-0400-00000C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BPKAD
</t>
        </r>
      </text>
    </comment>
    <comment ref="C27" authorId="1" shapeId="0" xr:uid="{00000000-0006-0000-0400-00000D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KBPP</t>
        </r>
      </text>
    </comment>
    <comment ref="C28" authorId="1" shapeId="0" xr:uid="{00000000-0006-0000-0400-00000E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PUSIP</t>
        </r>
      </text>
    </comment>
    <comment ref="C29" authorId="1" shapeId="0" xr:uid="{00000000-0006-0000-0400-00000F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BPPT</t>
        </r>
      </text>
    </comment>
    <comment ref="C30" authorId="1" shapeId="0" xr:uid="{00000000-0006-0000-0400-000010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DKP</t>
        </r>
      </text>
    </comment>
    <comment ref="C31" authorId="1" shapeId="0" xr:uid="{00000000-0006-0000-0400-000011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BPBD</t>
        </r>
      </text>
    </comment>
    <comment ref="C32" authorId="1" shapeId="0" xr:uid="{00000000-0006-0000-0400-000012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DISHUTUBUN</t>
        </r>
      </text>
    </comment>
    <comment ref="C34" authorId="1" shapeId="0" xr:uid="{00000000-0006-0000-0400-000013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BAPPEDA</t>
        </r>
      </text>
    </comment>
    <comment ref="C35" authorId="1" shapeId="0" xr:uid="{00000000-0006-0000-0400-000014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BPKAD, BLH, DISPENDA</t>
        </r>
      </text>
    </comment>
    <comment ref="C36" authorId="1" shapeId="0" xr:uid="{00000000-0006-0000-0400-000015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BKD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BPKAD1</author>
  </authors>
  <commentList>
    <comment ref="C11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C14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C16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DKP</t>
        </r>
      </text>
    </comment>
    <comment ref="C18" authorId="0" shapeId="0" xr:uid="{00000000-0006-0000-0500-000004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DISPERINDAG</t>
        </r>
      </text>
    </comment>
    <comment ref="C19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DISTANAK</t>
        </r>
      </text>
    </comment>
    <comment ref="C20" authorId="0" shapeId="0" xr:uid="{00000000-0006-0000-0500-000006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DISKANLA</t>
        </r>
      </text>
    </comment>
    <comment ref="C25" authorId="0" shapeId="0" xr:uid="{00000000-0006-0000-0500-000007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BPMPD</t>
        </r>
      </text>
    </comment>
    <comment ref="C28" authorId="0" shapeId="0" xr:uid="{00000000-0006-0000-0500-000008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PUSIP</t>
        </r>
      </text>
    </comment>
    <comment ref="C30" authorId="0" shapeId="0" xr:uid="{00000000-0006-0000-0500-000009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DKP</t>
        </r>
      </text>
    </comment>
    <comment ref="C32" authorId="0" shapeId="0" xr:uid="{00000000-0006-0000-0500-00000A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DISHUTBUN</t>
        </r>
      </text>
    </comment>
    <comment ref="C34" authorId="0" shapeId="0" xr:uid="{00000000-0006-0000-0500-00000B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BAPPEDA</t>
        </r>
      </text>
    </comment>
    <comment ref="C35" authorId="0" shapeId="0" xr:uid="{00000000-0006-0000-0500-00000C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DISPENDA</t>
        </r>
      </text>
    </comment>
    <comment ref="C36" authorId="0" shapeId="0" xr:uid="{00000000-0006-0000-0500-00000D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BKD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BPKAD1</author>
    <author>BKD ASET BLL</author>
  </authors>
  <commentList>
    <comment ref="C14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DISBUDPAR</t>
        </r>
      </text>
    </comment>
    <comment ref="C16" authorId="0" shapeId="0" xr:uid="{00000000-0006-0000-0600-000002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DARI DKP</t>
        </r>
      </text>
    </comment>
    <comment ref="G16" authorId="1" shapeId="0" xr:uid="{00000000-0006-0000-0600-000003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REKLASE KE KIB C</t>
        </r>
      </text>
    </comment>
    <comment ref="C22" authorId="0" shapeId="0" xr:uid="{00000000-0006-0000-0600-000004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CAPIL</t>
        </r>
      </text>
    </comment>
    <comment ref="C30" authorId="0" shapeId="0" xr:uid="{00000000-0006-0000-0600-000005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DKP</t>
        </r>
      </text>
    </comment>
    <comment ref="C34" authorId="0" shapeId="0" xr:uid="{00000000-0006-0000-0600-000006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BAPPEDA</t>
        </r>
      </text>
    </comment>
    <comment ref="G41" authorId="1" shapeId="0" xr:uid="{00000000-0006-0000-0600-000007000000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ke KIB C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BPKAD1</author>
  </authors>
  <commentList>
    <comment ref="C13" authorId="0" shapeId="0" xr:uid="{00000000-0006-0000-0800-000001000000}">
      <text>
        <r>
          <rPr>
            <b/>
            <sz val="9"/>
            <color indexed="81"/>
            <rFont val="Tahoma"/>
            <family val="2"/>
          </rPr>
          <t>BPKAD1:</t>
        </r>
        <r>
          <rPr>
            <sz val="9"/>
            <color indexed="81"/>
            <rFont val="Tahoma"/>
            <family val="2"/>
          </rPr>
          <t xml:space="preserve">
PENILAIAN TANAH SMAN 1 SAWAN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BKD ASET BLL</author>
  </authors>
  <commentList>
    <comment ref="M11" authorId="0" shapeId="0" xr:uid="{519B72DD-A8E7-49F5-8CD5-EE41DD70C7FB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PENGHAPUSAN</t>
        </r>
      </text>
    </comment>
    <comment ref="S17" authorId="0" shapeId="0" xr:uid="{15DC0BD2-7661-4877-8AFA-E90636FFF354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PENIALIAN 2018</t>
        </r>
      </text>
    </comment>
    <comment ref="S34" authorId="0" shapeId="0" xr:uid="{B8DC0162-9DCD-4C47-98F6-E584CC4EEA8A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MUTASI PAPAN NAMA DARI SETDA</t>
        </r>
      </text>
    </comment>
    <comment ref="S46" authorId="0" shapeId="0" xr:uid="{5963C05A-3C09-4D8B-BDA7-94D2C194EBCF}">
      <text>
        <r>
          <rPr>
            <b/>
            <sz val="9"/>
            <color indexed="81"/>
            <rFont val="Tahoma"/>
            <family val="2"/>
          </rPr>
          <t>BKD ASET BLL:</t>
        </r>
        <r>
          <rPr>
            <sz val="9"/>
            <color indexed="81"/>
            <rFont val="Tahoma"/>
            <family val="2"/>
          </rPr>
          <t xml:space="preserve">
HIBAH</t>
        </r>
      </text>
    </comment>
  </commentList>
</comments>
</file>

<file path=xl/sharedStrings.xml><?xml version="1.0" encoding="utf-8"?>
<sst xmlns="http://schemas.openxmlformats.org/spreadsheetml/2006/main" count="918" uniqueCount="119">
  <si>
    <t>SEKRETARIAT DPRD</t>
  </si>
  <si>
    <t>SEKRETARIAT DAERAH</t>
  </si>
  <si>
    <t>DINAS PERHUBUNGAN</t>
  </si>
  <si>
    <t>DINAS KESEHATAN</t>
  </si>
  <si>
    <t>RSUD</t>
  </si>
  <si>
    <t>BADAN PENANGGULANGAN BENCANA DAERAH</t>
  </si>
  <si>
    <t>INSPEKTORAT</t>
  </si>
  <si>
    <t>SATUAN POLISI PAMONG PRAJA</t>
  </si>
  <si>
    <t>KECAMATAN TEJAKULA</t>
  </si>
  <si>
    <t>KECAMATAN KUBUTAMBAHAN</t>
  </si>
  <si>
    <t>KECAMATAN SAWAN</t>
  </si>
  <si>
    <t>KECAMATAN BULELENG</t>
  </si>
  <si>
    <t>KECAMATAN SUKASADA</t>
  </si>
  <si>
    <t>KECAMATAN BANJAR</t>
  </si>
  <si>
    <t>KECAMATAN SERIRIT</t>
  </si>
  <si>
    <t>KECAMATAN BUSUNGBIU</t>
  </si>
  <si>
    <t>KECAMATAN GEROKGAK</t>
  </si>
  <si>
    <t>DINAS SOSIAL</t>
  </si>
  <si>
    <t>NO</t>
  </si>
  <si>
    <t>MUTASI BERTAMBAH</t>
  </si>
  <si>
    <t>MUTASI BERKURANG</t>
  </si>
  <si>
    <t>PENGHAPUSAN</t>
  </si>
  <si>
    <t>MUTASI KE SKPD LAIN</t>
  </si>
  <si>
    <t>KOREKSI</t>
  </si>
  <si>
    <t>TOTAL</t>
  </si>
  <si>
    <t>MUTASI DARI SKPD LAIN</t>
  </si>
  <si>
    <t>BELANJA MODAL</t>
  </si>
  <si>
    <t>BARANG-JASA</t>
  </si>
  <si>
    <t>KONVERSI KIB DENGAN NERACA</t>
  </si>
  <si>
    <t>SKPD</t>
  </si>
  <si>
    <t>BARANG YANG RUSAK BERAT</t>
  </si>
  <si>
    <t>BARANG YG DIKUASAI PIHAK KETIGA</t>
  </si>
  <si>
    <t>KIB B</t>
  </si>
  <si>
    <t>KIB C</t>
  </si>
  <si>
    <t>BARANG YG SUDAH DISERAHKAN KE PIHAK KETIGA</t>
  </si>
  <si>
    <t>EKSTRA COMPTIBLE AWAL</t>
  </si>
  <si>
    <t>8(3-4-5-6-7)</t>
  </si>
  <si>
    <t>TANAH</t>
  </si>
  <si>
    <t>HIBAH</t>
  </si>
  <si>
    <t>PENILAIAN</t>
  </si>
  <si>
    <t>REKLASE</t>
  </si>
  <si>
    <t>SELISIH</t>
  </si>
  <si>
    <t>UJI KIB AKHIR 2015</t>
  </si>
  <si>
    <t>MODAL</t>
  </si>
  <si>
    <t>BARANG</t>
  </si>
  <si>
    <t>REKLASIFIKASI</t>
  </si>
  <si>
    <t>REKLAS</t>
  </si>
  <si>
    <t>EKSTRA COMPTIBLE 2016</t>
  </si>
  <si>
    <t>KIB AKHIR 2016</t>
  </si>
  <si>
    <t>NERACA 2016</t>
  </si>
  <si>
    <t>NAMA OPD</t>
  </si>
  <si>
    <t>KIB AWAL 2017</t>
  </si>
  <si>
    <t>KIB AKHIR 2017</t>
  </si>
  <si>
    <t>DINAS PENDIDIKAN, PEMUDA DAN OLAH RAGA</t>
  </si>
  <si>
    <t>DINAS KEBUDAYAAN</t>
  </si>
  <si>
    <t>DINAS TENAGA KERJA</t>
  </si>
  <si>
    <t>DINAS PARIWISATA</t>
  </si>
  <si>
    <t>DINAS PEKERJAAN UMUM DAN PENATAAN RUANG</t>
  </si>
  <si>
    <t>DINAS PERUMAHAN, PERMUKIMAN DAN PERTANAHAN</t>
  </si>
  <si>
    <t>DINAS KOPERASI, USAHA KECIL DAN MENENGAH</t>
  </si>
  <si>
    <t>DINAS PERDAGANGAN DAN PERINDUSTRIAN</t>
  </si>
  <si>
    <t>DINAS PERTANIAN</t>
  </si>
  <si>
    <t>DINAS PERIKANAN</t>
  </si>
  <si>
    <t>DINAS KEPENDUDUKAN DAN PENCATATAN SIPIL</t>
  </si>
  <si>
    <t>DINAS KOMUNIKASI, INFORMATIKA DAN PERSANDIAN</t>
  </si>
  <si>
    <t>DINAS PEMEBERDAYAAN DAN MASYARAKAT DESA</t>
  </si>
  <si>
    <t>DINAS KETAHANAN PANGAN</t>
  </si>
  <si>
    <t>DINAS PENGENDALIAN PENDUDUK, KELUARGA BERENCANA, PEMBERDAYAAN PEREMPUAN DAN PERLINDUNGAN ANAK</t>
  </si>
  <si>
    <t>DINAS ARSIP DAN PERPUSTAKAAN DAERAH</t>
  </si>
  <si>
    <t>DINAS PENANAMAN MODAL DAN PELAYANAN PERIZINAN TERPADU SATU PINTU</t>
  </si>
  <si>
    <t>DINAS LINGKUNGAN HIDUP</t>
  </si>
  <si>
    <t>DINAS PEMADAM KEBAKARAN</t>
  </si>
  <si>
    <t>DINAS STATISTIK</t>
  </si>
  <si>
    <t>BADAN PERENCANAAN PEMBANGUNAN DAERAH, PENELITIAN DAN PENGEMBANGAN</t>
  </si>
  <si>
    <t>BADAN KEUANGAN DAERAH</t>
  </si>
  <si>
    <t>BADAN KEPEGAWAIAN DAN PENGEMBANGAN SDM</t>
  </si>
  <si>
    <t>BADAN KESATUAN BANGSA DAN POLITIK</t>
  </si>
  <si>
    <t>KIB AKHIR 207</t>
  </si>
  <si>
    <t>NERACA 2017</t>
  </si>
  <si>
    <t>EKSTRA COMPTIBLE 2017</t>
  </si>
  <si>
    <t>BARANG YANG AKAN DIHIBAHKAN</t>
  </si>
  <si>
    <t>barang hibah belum dihapus sebesar Rp. 33.878.626,65</t>
  </si>
  <si>
    <t>REKAPITULASI KIB 2018</t>
  </si>
  <si>
    <t>KIB D</t>
  </si>
  <si>
    <t>KIB E</t>
  </si>
  <si>
    <t>KIB F</t>
  </si>
  <si>
    <t>ok</t>
  </si>
  <si>
    <t>ssxsREKLASE</t>
  </si>
  <si>
    <t xml:space="preserve"> </t>
  </si>
  <si>
    <t>Nm unit</t>
  </si>
  <si>
    <t>Intra</t>
  </si>
  <si>
    <t>Ekstra</t>
  </si>
  <si>
    <t>Aktiva</t>
  </si>
  <si>
    <t>Disdikpora</t>
  </si>
  <si>
    <t>Tejakula</t>
  </si>
  <si>
    <t>Kubutambahan</t>
  </si>
  <si>
    <t>Sawan</t>
  </si>
  <si>
    <t>Buleleng</t>
  </si>
  <si>
    <t>Sukasada</t>
  </si>
  <si>
    <t>Banjar</t>
  </si>
  <si>
    <t>Seririt</t>
  </si>
  <si>
    <t>Gerokgak</t>
  </si>
  <si>
    <t>Busungbiu</t>
  </si>
  <si>
    <t>KIB AWAL 2018</t>
  </si>
  <si>
    <t>KIB AKHIR 2018</t>
  </si>
  <si>
    <t>SELISIH EXTRA</t>
  </si>
  <si>
    <t>EXTRA HASIL SENSUS</t>
  </si>
  <si>
    <t>EXTRA 2018</t>
  </si>
  <si>
    <t>JUMLAH EXTRA S/D TAHUN INI</t>
  </si>
  <si>
    <t>RUSAK BERAT TAHUN LALU</t>
  </si>
  <si>
    <t>RUSAK BERAT TAHUN INI</t>
  </si>
  <si>
    <t>EXTRA APLIKASI</t>
  </si>
  <si>
    <t>RUSAK BERAT APLIKASI</t>
  </si>
  <si>
    <t>SELISIH INTRA</t>
  </si>
  <si>
    <t>INTRA SENSUS</t>
  </si>
  <si>
    <t>INTRA APLIKASI</t>
  </si>
  <si>
    <t>NERACA 2018</t>
  </si>
  <si>
    <t>puskesmas kubutambahan 2</t>
  </si>
  <si>
    <t>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</si>
</sst>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(&quot;Rp&quot;* #,##0.00_);_(&quot;Rp&quot;* \(#,##0.00\);_(&quot;Rp&quot;* &quot;-&quot;??_);_(@_)"/>
    <numFmt numFmtId="165" formatCode="#,##0.000000"/>
    <numFmt numFmtId="166" formatCode="_(* #,##0.00_);_(* \(#,##0.00\);_(* &quot;-&quot;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Arial Narrow"/>
      <family val="2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 Narrow"/>
      <family val="2"/>
    </font>
    <font>
      <sz val="12"/>
      <name val="Arial Narrow"/>
      <family val="2"/>
    </font>
    <font>
      <b/>
      <i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0" fontId="4" fillId="0" borderId="0"/>
  </cellStyleXfs>
  <cellXfs count="298">
    <xf numFmtId="0" fontId="0" fillId="0" borderId="0" xfId="0"/>
    <xf numFmtId="43" fontId="0" fillId="0" borderId="1" xfId="1" applyFont="1" applyFill="1" applyBorder="1"/>
    <xf numFmtId="0" fontId="0" fillId="0" borderId="1" xfId="0" applyFill="1" applyBorder="1"/>
    <xf numFmtId="43" fontId="0" fillId="0" borderId="1" xfId="0" applyNumberFormat="1" applyFill="1" applyBorder="1"/>
    <xf numFmtId="43" fontId="0" fillId="0" borderId="0" xfId="0" applyNumberFormat="1" applyFill="1"/>
    <xf numFmtId="0" fontId="0" fillId="0" borderId="0" xfId="0" applyFill="1"/>
    <xf numFmtId="43" fontId="0" fillId="0" borderId="0" xfId="1" applyFont="1" applyFill="1" applyBorder="1"/>
    <xf numFmtId="43" fontId="0" fillId="0" borderId="0" xfId="1" applyFont="1" applyFill="1"/>
    <xf numFmtId="43" fontId="0" fillId="0" borderId="0" xfId="0" applyNumberFormat="1" applyFill="1" applyBorder="1"/>
    <xf numFmtId="43" fontId="3" fillId="0" borderId="1" xfId="1" applyFont="1" applyFill="1" applyBorder="1"/>
    <xf numFmtId="0" fontId="2" fillId="0" borderId="0" xfId="0" applyFont="1" applyFill="1"/>
    <xf numFmtId="0" fontId="2" fillId="0" borderId="1" xfId="0" applyFont="1" applyFill="1" applyBorder="1"/>
    <xf numFmtId="0" fontId="0" fillId="0" borderId="0" xfId="0" applyFill="1" applyBorder="1"/>
    <xf numFmtId="43" fontId="2" fillId="0" borderId="0" xfId="0" applyNumberFormat="1" applyFont="1" applyFill="1" applyBorder="1"/>
    <xf numFmtId="0" fontId="0" fillId="0" borderId="1" xfId="0" applyFont="1" applyFill="1" applyBorder="1" applyAlignment="1">
      <alignment horizontal="center"/>
    </xf>
    <xf numFmtId="43" fontId="2" fillId="0" borderId="0" xfId="1" applyFont="1" applyFill="1" applyBorder="1"/>
    <xf numFmtId="0" fontId="0" fillId="0" borderId="0" xfId="0" applyFill="1" applyBorder="1" applyAlignment="1">
      <alignment horizontal="center" vertical="top" wrapText="1"/>
    </xf>
    <xf numFmtId="43" fontId="6" fillId="0" borderId="0" xfId="1" applyFont="1" applyFill="1" applyBorder="1" applyAlignment="1">
      <alignment horizontal="center" vertical="center"/>
    </xf>
    <xf numFmtId="43" fontId="2" fillId="0" borderId="0" xfId="1" applyFont="1" applyFill="1" applyBorder="1" applyAlignment="1">
      <alignment vertical="center"/>
    </xf>
    <xf numFmtId="43" fontId="0" fillId="0" borderId="0" xfId="1" applyFont="1" applyFill="1" applyAlignment="1">
      <alignment vertical="center"/>
    </xf>
    <xf numFmtId="0" fontId="0" fillId="0" borderId="0" xfId="0" applyFont="1" applyFill="1" applyAlignment="1">
      <alignment vertical="center"/>
    </xf>
    <xf numFmtId="43" fontId="0" fillId="0" borderId="0" xfId="0" applyNumberFormat="1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43" fontId="0" fillId="0" borderId="1" xfId="0" applyNumberFormat="1" applyFont="1" applyFill="1" applyBorder="1" applyAlignment="1">
      <alignment vertical="center"/>
    </xf>
    <xf numFmtId="0" fontId="0" fillId="0" borderId="0" xfId="0" applyFill="1" applyAlignment="1"/>
    <xf numFmtId="0" fontId="0" fillId="0" borderId="0" xfId="0" applyFont="1" applyFill="1" applyBorder="1"/>
    <xf numFmtId="0" fontId="0" fillId="0" borderId="1" xfId="0" applyFont="1" applyFill="1" applyBorder="1"/>
    <xf numFmtId="43" fontId="0" fillId="0" borderId="1" xfId="0" applyNumberFormat="1" applyFont="1" applyFill="1" applyBorder="1"/>
    <xf numFmtId="43" fontId="2" fillId="0" borderId="1" xfId="1" applyFont="1" applyFill="1" applyBorder="1"/>
    <xf numFmtId="43" fontId="0" fillId="0" borderId="1" xfId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7" fillId="0" borderId="0" xfId="5" applyFont="1" applyFill="1" applyBorder="1" applyAlignment="1" applyProtection="1">
      <alignment horizontal="right" vertical="center"/>
      <protection hidden="1"/>
    </xf>
    <xf numFmtId="43" fontId="2" fillId="0" borderId="0" xfId="1" applyFont="1" applyFill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43" fontId="0" fillId="0" borderId="0" xfId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 wrapText="1"/>
    </xf>
    <xf numFmtId="43" fontId="5" fillId="0" borderId="1" xfId="1" applyFont="1" applyFill="1" applyBorder="1"/>
    <xf numFmtId="43" fontId="1" fillId="0" borderId="1" xfId="1" applyFont="1" applyFill="1" applyBorder="1"/>
    <xf numFmtId="0" fontId="2" fillId="0" borderId="1" xfId="0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43" fontId="2" fillId="0" borderId="0" xfId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3" fontId="3" fillId="0" borderId="1" xfId="0" applyNumberFormat="1" applyFont="1" applyFill="1" applyBorder="1" applyAlignment="1">
      <alignment vertical="center"/>
    </xf>
    <xf numFmtId="43" fontId="3" fillId="0" borderId="1" xfId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43" fontId="2" fillId="0" borderId="1" xfId="0" applyNumberFormat="1" applyFont="1" applyFill="1" applyBorder="1" applyAlignment="1">
      <alignment vertical="center"/>
    </xf>
    <xf numFmtId="43" fontId="1" fillId="0" borderId="1" xfId="1" applyFont="1" applyFill="1" applyBorder="1" applyAlignment="1">
      <alignment vertical="center"/>
    </xf>
    <xf numFmtId="166" fontId="0" fillId="0" borderId="0" xfId="2" applyNumberFormat="1" applyFont="1" applyFill="1" applyBorder="1" applyAlignment="1">
      <alignment vertical="center"/>
    </xf>
    <xf numFmtId="43" fontId="0" fillId="0" borderId="0" xfId="0" applyNumberFormat="1" applyFill="1" applyBorder="1" applyAlignment="1">
      <alignment vertical="center"/>
    </xf>
    <xf numFmtId="43" fontId="0" fillId="0" borderId="0" xfId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3" fontId="2" fillId="0" borderId="0" xfId="0" applyNumberFormat="1" applyFont="1" applyFill="1" applyBorder="1" applyAlignment="1">
      <alignment vertical="center"/>
    </xf>
    <xf numFmtId="0" fontId="14" fillId="0" borderId="0" xfId="0" applyFont="1" applyFill="1"/>
    <xf numFmtId="43" fontId="14" fillId="0" borderId="0" xfId="0" applyNumberFormat="1" applyFont="1" applyFill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4" fillId="0" borderId="1" xfId="0" applyFont="1" applyFill="1" applyBorder="1"/>
    <xf numFmtId="0" fontId="14" fillId="0" borderId="0" xfId="0" applyFont="1" applyFill="1" applyBorder="1"/>
    <xf numFmtId="0" fontId="14" fillId="0" borderId="1" xfId="0" applyFont="1" applyFill="1" applyBorder="1" applyAlignment="1">
      <alignment horizontal="center"/>
    </xf>
    <xf numFmtId="43" fontId="14" fillId="0" borderId="1" xfId="0" applyNumberFormat="1" applyFont="1" applyFill="1" applyBorder="1"/>
    <xf numFmtId="166" fontId="14" fillId="0" borderId="1" xfId="2" applyNumberFormat="1" applyFont="1" applyFill="1" applyBorder="1"/>
    <xf numFmtId="43" fontId="14" fillId="0" borderId="0" xfId="0" applyNumberFormat="1" applyFont="1" applyFill="1" applyBorder="1"/>
    <xf numFmtId="43" fontId="14" fillId="0" borderId="0" xfId="0" applyNumberFormat="1" applyFont="1" applyFill="1" applyAlignment="1">
      <alignment vertical="center"/>
    </xf>
    <xf numFmtId="0" fontId="13" fillId="0" borderId="1" xfId="0" applyFont="1" applyFill="1" applyBorder="1" applyAlignment="1">
      <alignment vertical="center"/>
    </xf>
    <xf numFmtId="43" fontId="13" fillId="0" borderId="1" xfId="0" applyNumberFormat="1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43" fontId="14" fillId="0" borderId="0" xfId="1" applyFont="1" applyFill="1"/>
    <xf numFmtId="0" fontId="0" fillId="0" borderId="1" xfId="0" applyFill="1" applyBorder="1" applyAlignment="1">
      <alignment horizontal="center" vertical="center"/>
    </xf>
    <xf numFmtId="43" fontId="0" fillId="0" borderId="1" xfId="1" applyFont="1" applyFill="1" applyBorder="1" applyAlignment="1">
      <alignment horizontal="center" vertical="center"/>
    </xf>
    <xf numFmtId="43" fontId="3" fillId="0" borderId="0" xfId="0" applyNumberFormat="1" applyFont="1" applyFill="1" applyBorder="1" applyAlignment="1">
      <alignment vertical="center"/>
    </xf>
    <xf numFmtId="43" fontId="0" fillId="0" borderId="8" xfId="1" applyFont="1" applyFill="1" applyBorder="1" applyAlignment="1">
      <alignment vertical="center"/>
    </xf>
    <xf numFmtId="43" fontId="0" fillId="0" borderId="8" xfId="0" applyNumberFormat="1" applyFill="1" applyBorder="1" applyAlignment="1">
      <alignment vertical="center"/>
    </xf>
    <xf numFmtId="43" fontId="3" fillId="0" borderId="8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0" fillId="0" borderId="0" xfId="0" applyNumberFormat="1" applyFill="1" applyAlignment="1">
      <alignment vertical="center"/>
    </xf>
    <xf numFmtId="43" fontId="3" fillId="0" borderId="0" xfId="0" applyNumberFormat="1" applyFont="1" applyFill="1" applyAlignment="1">
      <alignment vertical="center"/>
    </xf>
    <xf numFmtId="43" fontId="9" fillId="0" borderId="1" xfId="1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43" fontId="0" fillId="0" borderId="1" xfId="0" applyNumberForma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43" fontId="0" fillId="0" borderId="2" xfId="1" applyFont="1" applyFill="1" applyBorder="1" applyAlignment="1">
      <alignment vertical="center"/>
    </xf>
    <xf numFmtId="43" fontId="0" fillId="0" borderId="2" xfId="0" applyNumberForma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43" fontId="2" fillId="0" borderId="7" xfId="1" applyFont="1" applyFill="1" applyBorder="1" applyAlignment="1">
      <alignment vertical="center"/>
    </xf>
    <xf numFmtId="166" fontId="0" fillId="0" borderId="0" xfId="2" applyNumberFormat="1" applyFont="1" applyFill="1" applyAlignment="1">
      <alignment vertical="center"/>
    </xf>
    <xf numFmtId="43" fontId="14" fillId="0" borderId="1" xfId="1" applyFont="1" applyFill="1" applyBorder="1"/>
    <xf numFmtId="0" fontId="0" fillId="0" borderId="10" xfId="0" applyFill="1" applyBorder="1" applyAlignment="1">
      <alignment horizontal="center" vertical="center"/>
    </xf>
    <xf numFmtId="43" fontId="0" fillId="0" borderId="3" xfId="1" applyFont="1" applyFill="1" applyBorder="1" applyAlignment="1">
      <alignment vertical="center"/>
    </xf>
    <xf numFmtId="43" fontId="0" fillId="0" borderId="3" xfId="0" applyNumberForma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43" fontId="0" fillId="0" borderId="0" xfId="0" applyNumberFormat="1" applyFont="1" applyFill="1" applyBorder="1" applyAlignment="1">
      <alignment vertical="center"/>
    </xf>
    <xf numFmtId="39" fontId="8" fillId="0" borderId="0" xfId="0" applyNumberFormat="1" applyFont="1" applyFill="1" applyBorder="1" applyAlignment="1">
      <alignment horizontal="right" vertical="center"/>
    </xf>
    <xf numFmtId="39" fontId="0" fillId="0" borderId="0" xfId="0" applyNumberFormat="1" applyFont="1" applyFill="1" applyBorder="1" applyAlignment="1">
      <alignment vertical="center"/>
    </xf>
    <xf numFmtId="43" fontId="9" fillId="0" borderId="0" xfId="4" applyNumberFormat="1" applyFont="1" applyFill="1" applyBorder="1" applyAlignment="1" applyProtection="1">
      <alignment vertical="center"/>
      <protection hidden="1"/>
    </xf>
    <xf numFmtId="43" fontId="2" fillId="0" borderId="0" xfId="0" applyNumberFormat="1" applyFont="1" applyFill="1" applyAlignment="1">
      <alignment vertical="center"/>
    </xf>
    <xf numFmtId="43" fontId="0" fillId="0" borderId="1" xfId="0" applyNumberFormat="1" applyFont="1" applyFill="1" applyBorder="1" applyAlignment="1">
      <alignment horizontal="center" vertical="center"/>
    </xf>
    <xf numFmtId="43" fontId="2" fillId="0" borderId="7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/>
    </xf>
    <xf numFmtId="43" fontId="3" fillId="0" borderId="0" xfId="1" applyFont="1" applyFill="1" applyBorder="1" applyAlignment="1">
      <alignment vertical="center"/>
    </xf>
    <xf numFmtId="39" fontId="0" fillId="0" borderId="0" xfId="0" applyNumberForma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43" fontId="0" fillId="2" borderId="1" xfId="0" applyNumberFormat="1" applyFont="1" applyFill="1" applyBorder="1" applyAlignment="1">
      <alignment vertical="center"/>
    </xf>
    <xf numFmtId="43" fontId="0" fillId="2" borderId="0" xfId="0" applyNumberFormat="1" applyFill="1"/>
    <xf numFmtId="0" fontId="0" fillId="2" borderId="0" xfId="0" applyFill="1"/>
    <xf numFmtId="43" fontId="0" fillId="2" borderId="0" xfId="1" applyFont="1" applyFill="1"/>
    <xf numFmtId="0" fontId="0" fillId="2" borderId="0" xfId="0" applyFill="1" applyAlignment="1">
      <alignment vertical="center"/>
    </xf>
    <xf numFmtId="0" fontId="0" fillId="2" borderId="1" xfId="0" applyFont="1" applyFill="1" applyBorder="1"/>
    <xf numFmtId="43" fontId="1" fillId="2" borderId="1" xfId="1" applyFont="1" applyFill="1" applyBorder="1"/>
    <xf numFmtId="0" fontId="0" fillId="2" borderId="1" xfId="0" applyFont="1" applyFill="1" applyBorder="1" applyAlignment="1">
      <alignment horizontal="center"/>
    </xf>
    <xf numFmtId="43" fontId="0" fillId="2" borderId="1" xfId="0" applyNumberFormat="1" applyFont="1" applyFill="1" applyBorder="1"/>
    <xf numFmtId="43" fontId="1" fillId="2" borderId="1" xfId="1" applyFont="1" applyFill="1" applyBorder="1" applyAlignment="1">
      <alignment vertical="center"/>
    </xf>
    <xf numFmtId="166" fontId="0" fillId="2" borderId="0" xfId="2" applyNumberFormat="1" applyFont="1" applyFill="1" applyBorder="1" applyAlignment="1">
      <alignment vertical="center"/>
    </xf>
    <xf numFmtId="43" fontId="0" fillId="2" borderId="0" xfId="0" applyNumberFormat="1" applyFill="1" applyBorder="1" applyAlignment="1">
      <alignment vertical="center"/>
    </xf>
    <xf numFmtId="43" fontId="0" fillId="2" borderId="0" xfId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43" fontId="12" fillId="0" borderId="0" xfId="0" applyNumberFormat="1" applyFont="1" applyFill="1" applyBorder="1" applyAlignment="1">
      <alignment vertical="center"/>
    </xf>
    <xf numFmtId="4" fontId="0" fillId="0" borderId="0" xfId="0" applyNumberFormat="1"/>
    <xf numFmtId="0" fontId="19" fillId="0" borderId="0" xfId="0" applyFont="1" applyAlignment="1">
      <alignment horizontal="center"/>
    </xf>
    <xf numFmtId="4" fontId="2" fillId="0" borderId="0" xfId="0" applyNumberFormat="1" applyFont="1"/>
    <xf numFmtId="43" fontId="3" fillId="0" borderId="0" xfId="1" applyFont="1" applyFill="1" applyAlignment="1">
      <alignment vertical="center"/>
    </xf>
    <xf numFmtId="43" fontId="3" fillId="0" borderId="1" xfId="1" applyFont="1" applyFill="1" applyBorder="1" applyAlignment="1">
      <alignment vertical="center" wrapText="1"/>
    </xf>
    <xf numFmtId="43" fontId="17" fillId="2" borderId="1" xfId="1" applyFont="1" applyFill="1" applyBorder="1" applyAlignment="1">
      <alignment vertical="center"/>
    </xf>
    <xf numFmtId="43" fontId="0" fillId="0" borderId="1" xfId="1" quotePrefix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vertical="center"/>
    </xf>
    <xf numFmtId="43" fontId="17" fillId="3" borderId="1" xfId="1" applyFont="1" applyFill="1" applyBorder="1" applyAlignment="1">
      <alignment vertical="center"/>
    </xf>
    <xf numFmtId="43" fontId="17" fillId="3" borderId="1" xfId="0" applyNumberFormat="1" applyFont="1" applyFill="1" applyBorder="1" applyAlignment="1">
      <alignment vertical="center"/>
    </xf>
    <xf numFmtId="43" fontId="17" fillId="3" borderId="0" xfId="0" applyNumberFormat="1" applyFont="1" applyFill="1" applyAlignment="1">
      <alignment vertical="center"/>
    </xf>
    <xf numFmtId="43" fontId="17" fillId="3" borderId="0" xfId="1" applyFont="1" applyFill="1" applyAlignment="1">
      <alignment vertical="center"/>
    </xf>
    <xf numFmtId="0" fontId="17" fillId="3" borderId="0" xfId="0" applyFont="1" applyFill="1" applyAlignment="1">
      <alignment vertical="center"/>
    </xf>
    <xf numFmtId="166" fontId="17" fillId="3" borderId="0" xfId="2" applyNumberFormat="1" applyFont="1" applyFill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43" fontId="17" fillId="0" borderId="1" xfId="1" applyFont="1" applyFill="1" applyBorder="1" applyAlignment="1">
      <alignment vertical="center"/>
    </xf>
    <xf numFmtId="43" fontId="17" fillId="0" borderId="1" xfId="0" applyNumberFormat="1" applyFont="1" applyFill="1" applyBorder="1" applyAlignment="1">
      <alignment vertical="center"/>
    </xf>
    <xf numFmtId="4" fontId="17" fillId="0" borderId="0" xfId="0" applyNumberFormat="1" applyFont="1" applyFill="1" applyAlignment="1">
      <alignment vertical="center"/>
    </xf>
    <xf numFmtId="43" fontId="17" fillId="0" borderId="0" xfId="0" applyNumberFormat="1" applyFont="1" applyFill="1" applyAlignment="1">
      <alignment vertical="center"/>
    </xf>
    <xf numFmtId="43" fontId="17" fillId="0" borderId="0" xfId="1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43" fontId="18" fillId="0" borderId="1" xfId="1" applyFont="1" applyFill="1" applyBorder="1" applyAlignment="1">
      <alignment vertical="center"/>
    </xf>
    <xf numFmtId="4" fontId="18" fillId="0" borderId="0" xfId="0" applyNumberFormat="1" applyFont="1" applyFill="1" applyAlignment="1">
      <alignment vertical="center"/>
    </xf>
    <xf numFmtId="43" fontId="18" fillId="0" borderId="0" xfId="1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43" fontId="16" fillId="0" borderId="1" xfId="1" applyFont="1" applyFill="1" applyBorder="1" applyAlignment="1">
      <alignment vertical="center"/>
    </xf>
    <xf numFmtId="4" fontId="16" fillId="0" borderId="0" xfId="0" applyNumberFormat="1" applyFont="1" applyFill="1" applyAlignment="1">
      <alignment vertical="center"/>
    </xf>
    <xf numFmtId="43" fontId="16" fillId="0" borderId="0" xfId="1" applyFont="1" applyFill="1" applyAlignment="1">
      <alignment vertical="center"/>
    </xf>
    <xf numFmtId="0" fontId="16" fillId="0" borderId="0" xfId="0" applyFont="1" applyFill="1" applyAlignment="1">
      <alignment vertical="center"/>
    </xf>
    <xf numFmtId="43" fontId="0" fillId="0" borderId="1" xfId="1" applyFont="1" applyFill="1" applyBorder="1" applyAlignment="1">
      <alignment horizontal="center" wrapText="1"/>
    </xf>
    <xf numFmtId="0" fontId="3" fillId="0" borderId="0" xfId="0" applyFont="1" applyFill="1"/>
    <xf numFmtId="43" fontId="3" fillId="0" borderId="0" xfId="1" applyFont="1" applyFill="1"/>
    <xf numFmtId="0" fontId="3" fillId="0" borderId="1" xfId="0" applyFont="1" applyFill="1" applyBorder="1"/>
    <xf numFmtId="0" fontId="0" fillId="0" borderId="0" xfId="0" applyFont="1" applyFill="1"/>
    <xf numFmtId="166" fontId="3" fillId="0" borderId="0" xfId="2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43" fontId="18" fillId="2" borderId="1" xfId="1" applyFont="1" applyFill="1" applyBorder="1" applyAlignment="1">
      <alignment vertical="center"/>
    </xf>
    <xf numFmtId="43" fontId="16" fillId="2" borderId="1" xfId="1" applyFont="1" applyFill="1" applyBorder="1" applyAlignment="1">
      <alignment vertical="center"/>
    </xf>
    <xf numFmtId="43" fontId="16" fillId="2" borderId="0" xfId="1" applyFont="1" applyFill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3" fontId="2" fillId="0" borderId="0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3" fontId="2" fillId="0" borderId="0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3" fontId="2" fillId="0" borderId="4" xfId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43" fontId="2" fillId="0" borderId="0" xfId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43" fontId="3" fillId="0" borderId="0" xfId="0" applyNumberFormat="1" applyFont="1" applyFill="1"/>
    <xf numFmtId="43" fontId="3" fillId="0" borderId="1" xfId="1" applyFont="1" applyFill="1" applyBorder="1" applyAlignment="1">
      <alignment wrapText="1"/>
    </xf>
    <xf numFmtId="0" fontId="0" fillId="0" borderId="8" xfId="0" applyFill="1" applyBorder="1" applyAlignment="1">
      <alignment vertical="center"/>
    </xf>
    <xf numFmtId="43" fontId="3" fillId="0" borderId="4" xfId="1" applyFont="1" applyFill="1" applyBorder="1" applyAlignment="1">
      <alignment vertical="center"/>
    </xf>
    <xf numFmtId="43" fontId="0" fillId="0" borderId="4" xfId="1" applyFont="1" applyFill="1" applyBorder="1" applyAlignment="1">
      <alignment vertical="center"/>
    </xf>
    <xf numFmtId="43" fontId="0" fillId="0" borderId="4" xfId="0" applyNumberForma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0" fontId="16" fillId="0" borderId="0" xfId="0" applyFont="1" applyFill="1" applyAlignment="1">
      <alignment horizontal="center" vertical="center"/>
    </xf>
    <xf numFmtId="43" fontId="16" fillId="0" borderId="0" xfId="1" applyFont="1" applyFill="1" applyAlignment="1">
      <alignment horizontal="center" vertical="center"/>
    </xf>
    <xf numFmtId="43" fontId="16" fillId="0" borderId="0" xfId="0" applyNumberFormat="1" applyFont="1" applyFill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43" fontId="15" fillId="0" borderId="1" xfId="1" applyFont="1" applyFill="1" applyBorder="1" applyAlignment="1">
      <alignment horizontal="center" vertical="center"/>
    </xf>
    <xf numFmtId="43" fontId="15" fillId="0" borderId="1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/>
    </xf>
    <xf numFmtId="1" fontId="15" fillId="0" borderId="1" xfId="1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43" fontId="17" fillId="0" borderId="1" xfId="1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43" fontId="17" fillId="0" borderId="0" xfId="1" applyFont="1" applyFill="1" applyAlignment="1">
      <alignment horizontal="center" vertical="center"/>
    </xf>
    <xf numFmtId="43" fontId="16" fillId="0" borderId="0" xfId="0" applyNumberFormat="1" applyFont="1" applyFill="1" applyBorder="1" applyAlignment="1">
      <alignment vertical="center"/>
    </xf>
    <xf numFmtId="43" fontId="15" fillId="0" borderId="1" xfId="1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43" fontId="15" fillId="0" borderId="0" xfId="0" applyNumberFormat="1" applyFont="1" applyFill="1" applyAlignment="1">
      <alignment vertical="center"/>
    </xf>
    <xf numFmtId="43" fontId="15" fillId="0" borderId="0" xfId="1" applyFont="1" applyFill="1" applyAlignment="1">
      <alignment vertical="center"/>
    </xf>
    <xf numFmtId="0" fontId="17" fillId="4" borderId="0" xfId="0" applyFont="1" applyFill="1" applyAlignment="1">
      <alignment vertical="center"/>
    </xf>
    <xf numFmtId="4" fontId="17" fillId="3" borderId="0" xfId="0" applyNumberFormat="1" applyFont="1" applyFill="1" applyAlignment="1">
      <alignment vertical="center"/>
    </xf>
    <xf numFmtId="43" fontId="15" fillId="4" borderId="1" xfId="1" applyFont="1" applyFill="1" applyBorder="1" applyAlignment="1">
      <alignment horizontal="center" vertical="center" wrapText="1"/>
    </xf>
    <xf numFmtId="43" fontId="16" fillId="2" borderId="0" xfId="1" applyFont="1" applyFill="1" applyAlignment="1">
      <alignment horizontal="center" vertical="center"/>
    </xf>
    <xf numFmtId="43" fontId="15" fillId="2" borderId="1" xfId="1" applyFont="1" applyFill="1" applyBorder="1" applyAlignment="1">
      <alignment horizontal="center" vertical="center" wrapText="1"/>
    </xf>
    <xf numFmtId="1" fontId="15" fillId="2" borderId="1" xfId="1" applyNumberFormat="1" applyFont="1" applyFill="1" applyBorder="1" applyAlignment="1">
      <alignment horizontal="center" vertical="center"/>
    </xf>
    <xf numFmtId="43" fontId="17" fillId="2" borderId="1" xfId="1" applyFont="1" applyFill="1" applyBorder="1" applyAlignment="1">
      <alignment horizontal="center" vertical="center"/>
    </xf>
    <xf numFmtId="43" fontId="15" fillId="2" borderId="1" xfId="1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/>
    </xf>
    <xf numFmtId="0" fontId="0" fillId="0" borderId="0" xfId="1" applyNumberFormat="1" applyFont="1" applyFill="1"/>
    <xf numFmtId="0" fontId="0" fillId="0" borderId="0" xfId="0" applyNumberFormat="1" applyFill="1"/>
    <xf numFmtId="0" fontId="2" fillId="0" borderId="1" xfId="1" applyNumberFormat="1" applyFont="1" applyFill="1" applyBorder="1" applyAlignment="1">
      <alignment horizontal="center" vertical="center"/>
    </xf>
    <xf numFmtId="0" fontId="0" fillId="0" borderId="1" xfId="1" applyNumberFormat="1" applyFont="1" applyFill="1" applyBorder="1"/>
    <xf numFmtId="0" fontId="0" fillId="0" borderId="1" xfId="1" applyNumberFormat="1" applyFont="1" applyFill="1" applyBorder="1" applyAlignment="1">
      <alignment horizontal="center"/>
    </xf>
    <xf numFmtId="0" fontId="3" fillId="0" borderId="1" xfId="1" applyNumberFormat="1" applyFont="1" applyFill="1" applyBorder="1" applyAlignment="1">
      <alignment horizontal="center"/>
    </xf>
    <xf numFmtId="0" fontId="0" fillId="0" borderId="1" xfId="0" applyNumberFormat="1" applyFill="1" applyBorder="1"/>
    <xf numFmtId="0" fontId="16" fillId="2" borderId="0" xfId="0" applyFont="1" applyFill="1" applyAlignment="1">
      <alignment vertical="center"/>
    </xf>
    <xf numFmtId="43" fontId="16" fillId="2" borderId="0" xfId="0" applyNumberFormat="1" applyFont="1" applyFill="1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4" fontId="17" fillId="2" borderId="0" xfId="0" applyNumberFormat="1" applyFont="1" applyFill="1" applyAlignment="1">
      <alignment vertical="center"/>
    </xf>
    <xf numFmtId="4" fontId="18" fillId="2" borderId="0" xfId="0" applyNumberFormat="1" applyFont="1" applyFill="1" applyAlignment="1">
      <alignment vertical="center"/>
    </xf>
    <xf numFmtId="43" fontId="18" fillId="2" borderId="0" xfId="1" applyFont="1" applyFill="1" applyAlignment="1">
      <alignment vertical="center"/>
    </xf>
    <xf numFmtId="4" fontId="16" fillId="2" borderId="0" xfId="0" applyNumberFormat="1" applyFont="1" applyFill="1" applyAlignment="1">
      <alignment vertical="center"/>
    </xf>
    <xf numFmtId="43" fontId="16" fillId="2" borderId="0" xfId="0" applyNumberFormat="1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vertical="center"/>
    </xf>
    <xf numFmtId="43" fontId="17" fillId="5" borderId="1" xfId="1" applyFont="1" applyFill="1" applyBorder="1" applyAlignment="1">
      <alignment vertical="center"/>
    </xf>
    <xf numFmtId="43" fontId="17" fillId="5" borderId="1" xfId="0" applyNumberFormat="1" applyFont="1" applyFill="1" applyBorder="1" applyAlignment="1">
      <alignment vertical="center"/>
    </xf>
    <xf numFmtId="4" fontId="17" fillId="5" borderId="0" xfId="0" applyNumberFormat="1" applyFont="1" applyFill="1" applyAlignment="1">
      <alignment vertical="center"/>
    </xf>
    <xf numFmtId="43" fontId="17" fillId="5" borderId="0" xfId="0" applyNumberFormat="1" applyFont="1" applyFill="1" applyAlignment="1">
      <alignment vertical="center"/>
    </xf>
    <xf numFmtId="43" fontId="17" fillId="5" borderId="0" xfId="1" applyFont="1" applyFill="1" applyAlignment="1">
      <alignment vertical="center"/>
    </xf>
    <xf numFmtId="0" fontId="17" fillId="5" borderId="0" xfId="0" applyFont="1" applyFill="1" applyAlignment="1">
      <alignment vertical="center"/>
    </xf>
    <xf numFmtId="43" fontId="16" fillId="6" borderId="0" xfId="1" applyFont="1" applyFill="1" applyAlignment="1">
      <alignment horizontal="center" vertical="center"/>
    </xf>
    <xf numFmtId="43" fontId="16" fillId="6" borderId="0" xfId="1" applyFont="1" applyFill="1" applyAlignment="1">
      <alignment vertical="center"/>
    </xf>
    <xf numFmtId="43" fontId="15" fillId="6" borderId="1" xfId="1" applyFont="1" applyFill="1" applyBorder="1" applyAlignment="1">
      <alignment horizontal="center" vertical="center" wrapText="1"/>
    </xf>
    <xf numFmtId="1" fontId="15" fillId="6" borderId="1" xfId="1" applyNumberFormat="1" applyFont="1" applyFill="1" applyBorder="1" applyAlignment="1">
      <alignment horizontal="center" vertical="center"/>
    </xf>
    <xf numFmtId="43" fontId="17" fillId="6" borderId="1" xfId="1" applyFont="1" applyFill="1" applyBorder="1" applyAlignment="1">
      <alignment horizontal="center" vertical="center"/>
    </xf>
    <xf numFmtId="43" fontId="17" fillId="6" borderId="1" xfId="1" applyFont="1" applyFill="1" applyBorder="1" applyAlignment="1">
      <alignment vertical="center"/>
    </xf>
    <xf numFmtId="43" fontId="15" fillId="6" borderId="1" xfId="1" applyFont="1" applyFill="1" applyBorder="1" applyAlignment="1">
      <alignment vertical="center"/>
    </xf>
    <xf numFmtId="0" fontId="15" fillId="6" borderId="1" xfId="0" applyFont="1" applyFill="1" applyBorder="1" applyAlignment="1">
      <alignment horizontal="center" vertical="center" wrapText="1"/>
    </xf>
    <xf numFmtId="0" fontId="15" fillId="6" borderId="1" xfId="0" applyNumberFormat="1" applyFont="1" applyFill="1" applyBorder="1" applyAlignment="1">
      <alignment horizontal="center" vertical="center"/>
    </xf>
    <xf numFmtId="164" fontId="17" fillId="5" borderId="1" xfId="2" applyNumberFormat="1" applyFont="1" applyFill="1" applyBorder="1" applyAlignment="1">
      <alignment vertical="center"/>
    </xf>
    <xf numFmtId="0" fontId="18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vertical="center"/>
    </xf>
    <xf numFmtId="43" fontId="18" fillId="5" borderId="1" xfId="1" applyFont="1" applyFill="1" applyBorder="1" applyAlignment="1">
      <alignment vertical="center"/>
    </xf>
    <xf numFmtId="4" fontId="18" fillId="5" borderId="0" xfId="0" applyNumberFormat="1" applyFont="1" applyFill="1" applyAlignment="1">
      <alignment vertical="center"/>
    </xf>
    <xf numFmtId="43" fontId="18" fillId="5" borderId="0" xfId="1" applyFont="1" applyFill="1" applyAlignment="1">
      <alignment vertical="center"/>
    </xf>
    <xf numFmtId="0" fontId="18" fillId="5" borderId="0" xfId="0" applyFont="1" applyFill="1" applyAlignment="1">
      <alignment vertical="center"/>
    </xf>
    <xf numFmtId="0" fontId="16" fillId="5" borderId="1" xfId="0" applyFont="1" applyFill="1" applyBorder="1" applyAlignment="1">
      <alignment vertical="center"/>
    </xf>
    <xf numFmtId="43" fontId="16" fillId="5" borderId="1" xfId="1" applyFont="1" applyFill="1" applyBorder="1" applyAlignment="1">
      <alignment vertical="center"/>
    </xf>
    <xf numFmtId="4" fontId="16" fillId="5" borderId="0" xfId="0" applyNumberFormat="1" applyFont="1" applyFill="1" applyAlignment="1">
      <alignment vertical="center"/>
    </xf>
    <xf numFmtId="43" fontId="16" fillId="5" borderId="0" xfId="1" applyFont="1" applyFill="1" applyAlignment="1">
      <alignment vertical="center"/>
    </xf>
    <xf numFmtId="0" fontId="16" fillId="5" borderId="0" xfId="0" applyFont="1" applyFill="1" applyAlignment="1">
      <alignment vertical="center"/>
    </xf>
    <xf numFmtId="43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3" fontId="2" fillId="0" borderId="0" xfId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top" wrapText="1"/>
    </xf>
    <xf numFmtId="43" fontId="2" fillId="0" borderId="1" xfId="1" applyFont="1" applyFill="1" applyBorder="1" applyAlignment="1">
      <alignment horizontal="center"/>
    </xf>
    <xf numFmtId="43" fontId="2" fillId="0" borderId="2" xfId="1" applyFont="1" applyFill="1" applyBorder="1" applyAlignment="1">
      <alignment horizontal="center" vertical="center"/>
    </xf>
    <xf numFmtId="43" fontId="2" fillId="0" borderId="4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1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/>
    </xf>
    <xf numFmtId="43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43" fontId="16" fillId="0" borderId="0" xfId="1" applyFont="1" applyFill="1" applyAlignment="1">
      <alignment horizontal="center" vertical="center"/>
    </xf>
    <xf numFmtId="43" fontId="2" fillId="0" borderId="0" xfId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</cellXfs>
  <cellStyles count="6">
    <cellStyle name="Comma" xfId="1" builtinId="3"/>
    <cellStyle name="Comma [0]" xfId="2" builtinId="6"/>
    <cellStyle name="Comma [0] 2 10" xfId="3" xr:uid="{00000000-0005-0000-0000-000002000000}"/>
    <cellStyle name="Normal" xfId="0" builtinId="0"/>
    <cellStyle name="Normal 2" xfId="4" xr:uid="{00000000-0005-0000-0000-000004000000}"/>
    <cellStyle name="Normal 2 21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9"/>
  <sheetViews>
    <sheetView zoomScale="75" zoomScaleNormal="75" zoomScaleSheetLayoutView="78" workbookViewId="0">
      <pane xSplit="1" ySplit="6" topLeftCell="O46" activePane="bottomRight" state="frozen"/>
      <selection pane="topRight" activeCell="D1" sqref="D1"/>
      <selection pane="bottomLeft" activeCell="A7" sqref="A7"/>
      <selection pane="bottomRight" activeCell="T1" sqref="T1:X1048576"/>
    </sheetView>
  </sheetViews>
  <sheetFormatPr defaultRowHeight="24.95" customHeight="1" x14ac:dyDescent="0.25"/>
  <cols>
    <col min="1" max="1" width="9.7109375" style="34" customWidth="1"/>
    <col min="2" max="2" width="52.140625" style="34" customWidth="1"/>
    <col min="3" max="4" width="24.42578125" style="34" customWidth="1"/>
    <col min="5" max="5" width="20.42578125" style="34" customWidth="1"/>
    <col min="6" max="6" width="20.85546875" style="34" customWidth="1"/>
    <col min="7" max="7" width="20.140625" style="34" customWidth="1"/>
    <col min="8" max="8" width="20.42578125" style="34" customWidth="1"/>
    <col min="9" max="9" width="18.140625" style="34" customWidth="1"/>
    <col min="10" max="10" width="21.7109375" style="34" customWidth="1"/>
    <col min="11" max="11" width="24.42578125" style="34" customWidth="1"/>
    <col min="12" max="12" width="23.85546875" style="34" customWidth="1"/>
    <col min="13" max="13" width="25.85546875" style="34" customWidth="1"/>
    <col min="14" max="15" width="22.85546875" style="34" customWidth="1"/>
    <col min="16" max="17" width="25.28515625" style="34" customWidth="1"/>
    <col min="18" max="18" width="22.85546875" style="34" customWidth="1"/>
    <col min="19" max="19" width="22.28515625" style="34" customWidth="1"/>
    <col min="20" max="20" width="23.42578125" style="34" customWidth="1"/>
    <col min="21" max="21" width="17.85546875" style="34" customWidth="1"/>
    <col min="22" max="22" width="20" style="34" bestFit="1" customWidth="1"/>
    <col min="23" max="23" width="9.140625" style="34"/>
    <col min="24" max="24" width="16.85546875" style="34" bestFit="1" customWidth="1"/>
    <col min="25" max="25" width="14.42578125" style="34" bestFit="1" customWidth="1"/>
    <col min="26" max="16384" width="9.140625" style="34"/>
  </cols>
  <sheetData>
    <row r="1" spans="1:22" ht="24.95" customHeight="1" x14ac:dyDescent="0.25">
      <c r="A1" s="34" t="s">
        <v>82</v>
      </c>
      <c r="E1" s="19"/>
      <c r="F1" s="19"/>
      <c r="G1" s="19"/>
      <c r="H1" s="19"/>
      <c r="I1" s="19"/>
      <c r="J1" s="83"/>
      <c r="K1" s="104">
        <v>1744802900</v>
      </c>
      <c r="L1" s="83"/>
      <c r="M1" s="83"/>
      <c r="N1" s="83"/>
      <c r="O1" s="83"/>
      <c r="P1" s="83"/>
      <c r="Q1" s="83"/>
      <c r="R1" s="83"/>
      <c r="S1" s="83"/>
    </row>
    <row r="2" spans="1:22" ht="24.95" customHeight="1" x14ac:dyDescent="0.25">
      <c r="B2" s="83"/>
      <c r="C2" s="83"/>
      <c r="D2" s="83"/>
      <c r="E2" s="83"/>
      <c r="F2" s="19"/>
      <c r="G2" s="19"/>
      <c r="H2" s="19"/>
      <c r="I2" s="19"/>
      <c r="J2" s="83"/>
      <c r="K2" s="83"/>
      <c r="L2" s="83"/>
      <c r="M2" s="83"/>
      <c r="N2" s="83"/>
      <c r="O2" s="83"/>
      <c r="P2" s="83"/>
      <c r="Q2" s="83"/>
      <c r="R2" s="83"/>
      <c r="S2" s="83"/>
    </row>
    <row r="3" spans="1:22" ht="24.95" customHeight="1" x14ac:dyDescent="0.25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1:22" s="44" customFormat="1" ht="24.95" customHeight="1" x14ac:dyDescent="0.25">
      <c r="A4" s="275" t="s">
        <v>18</v>
      </c>
      <c r="B4" s="275" t="s">
        <v>50</v>
      </c>
      <c r="C4" s="275" t="s">
        <v>51</v>
      </c>
      <c r="D4" s="275" t="s">
        <v>41</v>
      </c>
      <c r="E4" s="277" t="s">
        <v>20</v>
      </c>
      <c r="F4" s="277"/>
      <c r="G4" s="277"/>
      <c r="H4" s="277"/>
      <c r="I4" s="277"/>
      <c r="J4" s="277"/>
      <c r="K4" s="277" t="s">
        <v>19</v>
      </c>
      <c r="L4" s="277"/>
      <c r="M4" s="277"/>
      <c r="N4" s="277"/>
      <c r="O4" s="277"/>
      <c r="P4" s="277"/>
      <c r="Q4" s="277"/>
      <c r="R4" s="277"/>
      <c r="S4" s="275" t="s">
        <v>51</v>
      </c>
    </row>
    <row r="5" spans="1:22" s="44" customFormat="1" ht="24.95" customHeight="1" x14ac:dyDescent="0.25">
      <c r="A5" s="276"/>
      <c r="B5" s="276"/>
      <c r="C5" s="276"/>
      <c r="D5" s="276"/>
      <c r="E5" s="176" t="s">
        <v>21</v>
      </c>
      <c r="F5" s="176" t="s">
        <v>22</v>
      </c>
      <c r="G5" s="176" t="s">
        <v>23</v>
      </c>
      <c r="H5" s="176" t="s">
        <v>40</v>
      </c>
      <c r="I5" s="176" t="s">
        <v>38</v>
      </c>
      <c r="J5" s="176" t="s">
        <v>24</v>
      </c>
      <c r="K5" s="176" t="s">
        <v>26</v>
      </c>
      <c r="L5" s="176" t="s">
        <v>27</v>
      </c>
      <c r="M5" s="176" t="s">
        <v>25</v>
      </c>
      <c r="N5" s="176" t="s">
        <v>38</v>
      </c>
      <c r="O5" s="176" t="s">
        <v>39</v>
      </c>
      <c r="P5" s="176" t="s">
        <v>45</v>
      </c>
      <c r="Q5" s="176" t="s">
        <v>23</v>
      </c>
      <c r="R5" s="176" t="s">
        <v>24</v>
      </c>
      <c r="S5" s="276"/>
    </row>
    <row r="6" spans="1:22" s="20" customFormat="1" ht="24.95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105"/>
      <c r="P6" s="31"/>
      <c r="Q6" s="31"/>
      <c r="R6" s="31"/>
      <c r="S6" s="31"/>
    </row>
    <row r="7" spans="1:22" s="50" customFormat="1" ht="24.95" customHeight="1" x14ac:dyDescent="0.25">
      <c r="A7" s="46">
        <v>1</v>
      </c>
      <c r="B7" s="49" t="s">
        <v>1</v>
      </c>
      <c r="C7" s="49">
        <f>A!C6+B!C7+'C'!C7+D!C7+E!C7+F!C7</f>
        <v>47419370432.010002</v>
      </c>
      <c r="D7" s="49"/>
      <c r="E7" s="49">
        <f>A!D6+B!D7+'C'!D7+D!D7+E!D7+F!D7</f>
        <v>0</v>
      </c>
      <c r="F7" s="49">
        <f>A!E6+B!E7+'C'!E7+D!E7+E!E7+F!E7</f>
        <v>0</v>
      </c>
      <c r="G7" s="49">
        <f>A!F6+B!F7+'C'!F7+D!F7+E!F7+F!F7</f>
        <v>0</v>
      </c>
      <c r="H7" s="49">
        <f>A!G6+B!G7+'C'!G7+D!G7+E!G7+F!G7</f>
        <v>0</v>
      </c>
      <c r="I7" s="49">
        <f>A!H6+B!H7+'C'!H7+D!H7+E!H7+F!H7</f>
        <v>0</v>
      </c>
      <c r="J7" s="49">
        <f>SUM(E7:I7)</f>
        <v>0</v>
      </c>
      <c r="K7" s="49">
        <f>A!J6+B!J7+'C'!J7+D!J7+E!J7+F!J7</f>
        <v>0</v>
      </c>
      <c r="L7" s="49">
        <f>A!K6+B!K7+'C'!K7+D!K7+E!K7+F!K7</f>
        <v>0</v>
      </c>
      <c r="M7" s="49">
        <f>A!L6+B!L7+'C'!L7+D!L7+E!L7+F!L7</f>
        <v>0</v>
      </c>
      <c r="N7" s="49">
        <f>A!M6+B!M7+'C'!M7+D!M7+E!M7+F!M7</f>
        <v>0</v>
      </c>
      <c r="O7" s="105">
        <f>A!N6+B!N7+'C'!N7+D!N7+E!N7+F!N7</f>
        <v>0</v>
      </c>
      <c r="P7" s="49">
        <f>A!O6+B!O7+'C'!O7+D!O7+E!O7+F!O7</f>
        <v>0</v>
      </c>
      <c r="Q7" s="49">
        <f>A!P6+B!P7+'C'!P7+D!P7+E!P7+F!P7</f>
        <v>0</v>
      </c>
      <c r="R7" s="49">
        <f>SUM(K7:Q7)</f>
        <v>0</v>
      </c>
      <c r="S7" s="48">
        <f>C7-J7+R7</f>
        <v>47419370432.010002</v>
      </c>
    </row>
    <row r="8" spans="1:22" s="50" customFormat="1" ht="24.95" customHeight="1" x14ac:dyDescent="0.25">
      <c r="A8" s="46">
        <f>+A7+1</f>
        <v>2</v>
      </c>
      <c r="B8" s="49" t="s">
        <v>0</v>
      </c>
      <c r="C8" s="49">
        <f>A!C7+B!C8+'C'!C8+D!C8+E!C8+F!C8</f>
        <v>32285419242</v>
      </c>
      <c r="D8" s="49"/>
      <c r="E8" s="49">
        <f>A!D7+B!D8+'C'!D8+D!D8+E!D8+F!D8</f>
        <v>0</v>
      </c>
      <c r="F8" s="49">
        <f>A!E7+B!E8+'C'!E8+D!E8+E!E8+F!E8</f>
        <v>0</v>
      </c>
      <c r="G8" s="49">
        <f>A!F7+B!F8+'C'!F8+D!F8+E!F8+F!F8</f>
        <v>0</v>
      </c>
      <c r="H8" s="49">
        <f>A!G7+B!G8+'C'!G8+D!G8+E!G8+F!G8</f>
        <v>0</v>
      </c>
      <c r="I8" s="49">
        <f>A!H7+B!H8+'C'!H8+D!H8+E!H8+F!H8</f>
        <v>0</v>
      </c>
      <c r="J8" s="49">
        <f t="shared" ref="J8:J49" si="0">SUM(E8:I8)</f>
        <v>0</v>
      </c>
      <c r="K8" s="49">
        <f>A!J7+B!J8+'C'!J8+D!J8+E!J8+F!J8</f>
        <v>0</v>
      </c>
      <c r="L8" s="49">
        <f>A!K7+B!K8+'C'!K8+D!K8+E!K8+F!K8</f>
        <v>0</v>
      </c>
      <c r="M8" s="49">
        <f>A!L7+B!L8+'C'!L8+D!L8+E!L8+F!L8</f>
        <v>0</v>
      </c>
      <c r="N8" s="49">
        <f>A!M7+B!M8+'C'!M8+D!M8+E!M8+F!M8</f>
        <v>0</v>
      </c>
      <c r="O8" s="105">
        <f>A!N7+B!N8+'C'!N8+D!N8+E!N8+F!N8</f>
        <v>0</v>
      </c>
      <c r="P8" s="49">
        <f>A!O7+B!O8+'C'!O8+D!O8+E!O8+F!O8</f>
        <v>0</v>
      </c>
      <c r="Q8" s="49">
        <f>A!P7+B!P8+'C'!P8+D!P8+E!P8+F!P8</f>
        <v>0</v>
      </c>
      <c r="R8" s="49">
        <f t="shared" ref="R8:R48" si="1">SUM(K8:Q8)</f>
        <v>0</v>
      </c>
      <c r="S8" s="48">
        <f t="shared" ref="S8:S49" si="2">C8-J8+R8</f>
        <v>32285419242</v>
      </c>
      <c r="V8" s="84"/>
    </row>
    <row r="9" spans="1:22" s="50" customFormat="1" ht="24.95" customHeight="1" x14ac:dyDescent="0.25">
      <c r="A9" s="46">
        <f t="shared" ref="A9:A48" si="3">+A8+1</f>
        <v>3</v>
      </c>
      <c r="B9" s="49" t="s">
        <v>6</v>
      </c>
      <c r="C9" s="49">
        <f>A!C8+B!C9+'C'!C9+D!C9+E!C9+F!C9</f>
        <v>7195372100</v>
      </c>
      <c r="D9" s="49"/>
      <c r="E9" s="49">
        <f>A!D8+B!D9+'C'!D9+D!D9+E!D9+F!D9</f>
        <v>0</v>
      </c>
      <c r="F9" s="49">
        <f>A!E8+B!E9+'C'!E9+D!E9+E!E9+F!E9</f>
        <v>0</v>
      </c>
      <c r="G9" s="49">
        <f>A!F8+B!F9+'C'!F9+D!F9+E!F9+F!F9</f>
        <v>0</v>
      </c>
      <c r="H9" s="49">
        <f>A!G8+B!G9+'C'!G9+D!G9+E!G9+F!G9</f>
        <v>0</v>
      </c>
      <c r="I9" s="49">
        <f>A!H8+B!H9+'C'!H9+D!H9+E!H9+F!H9</f>
        <v>0</v>
      </c>
      <c r="J9" s="49">
        <f t="shared" si="0"/>
        <v>0</v>
      </c>
      <c r="K9" s="49">
        <f>A!J8+B!J9+'C'!J9+D!J9+E!J9+F!J9</f>
        <v>0</v>
      </c>
      <c r="L9" s="49">
        <f>A!K8+B!K9+'C'!K9+D!K9+E!K9+F!K9</f>
        <v>0</v>
      </c>
      <c r="M9" s="49">
        <f>A!L8+B!L9+'C'!L9+D!L9+E!L9+F!L9</f>
        <v>0</v>
      </c>
      <c r="N9" s="49">
        <f>A!M8+B!M9+'C'!M9+D!M9+E!M9+F!M9</f>
        <v>0</v>
      </c>
      <c r="O9" s="105">
        <f>A!N8+B!N9+'C'!N9+D!N9+E!N9+F!N9</f>
        <v>0</v>
      </c>
      <c r="P9" s="49">
        <f>A!O8+B!O9+'C'!O9+D!O9+E!O9+F!O9</f>
        <v>0</v>
      </c>
      <c r="Q9" s="49">
        <f>A!P8+B!P9+'C'!P9+D!P9+E!P9+F!P9</f>
        <v>0</v>
      </c>
      <c r="R9" s="49">
        <f t="shared" si="1"/>
        <v>0</v>
      </c>
      <c r="S9" s="48">
        <f t="shared" si="2"/>
        <v>7195372100</v>
      </c>
    </row>
    <row r="10" spans="1:22" s="50" customFormat="1" ht="24.95" customHeight="1" x14ac:dyDescent="0.25">
      <c r="A10" s="46">
        <f t="shared" si="3"/>
        <v>4</v>
      </c>
      <c r="B10" s="49" t="s">
        <v>53</v>
      </c>
      <c r="C10" s="49">
        <f>A!C9+B!C10+'C'!C10+D!C10+E!C10+F!C10</f>
        <v>687959558600.73413</v>
      </c>
      <c r="D10" s="49"/>
      <c r="E10" s="49">
        <f>A!D9+B!D10+'C'!D10+D!D10+E!D10+F!D10</f>
        <v>0</v>
      </c>
      <c r="F10" s="49">
        <f>A!E9+B!E10+'C'!E10+D!E10+E!E10+F!E10</f>
        <v>0</v>
      </c>
      <c r="G10" s="49">
        <f>A!F9+B!F10+'C'!F10+D!F10+E!F10+F!F10</f>
        <v>0</v>
      </c>
      <c r="H10" s="49">
        <f>A!G9+B!G10+'C'!G10+D!G10+E!G10+F!G10</f>
        <v>0</v>
      </c>
      <c r="I10" s="49">
        <f>A!H9+B!H10+'C'!H10+D!H10+E!H10+F!H10</f>
        <v>0</v>
      </c>
      <c r="J10" s="49">
        <f t="shared" si="0"/>
        <v>0</v>
      </c>
      <c r="K10" s="49">
        <f>A!J9+B!J10+'C'!J10+D!J10+E!J10+F!J10</f>
        <v>0</v>
      </c>
      <c r="L10" s="49">
        <f>A!K9+B!K10+'C'!K10+D!K10+E!K10+F!K10</f>
        <v>0</v>
      </c>
      <c r="M10" s="49">
        <f>A!L9+B!L10+'C'!L10+D!L10+E!L10+F!L10</f>
        <v>0</v>
      </c>
      <c r="N10" s="49">
        <f>A!M9+B!M10+'C'!M10+D!M10+E!M10+F!M10</f>
        <v>0</v>
      </c>
      <c r="O10" s="105">
        <f>A!N9+B!N10+'C'!N10+D!N10+E!N10+F!N10</f>
        <v>0</v>
      </c>
      <c r="P10" s="49">
        <f>A!O9+B!O10+'C'!O10+D!O10+E!O10+F!O10</f>
        <v>0</v>
      </c>
      <c r="Q10" s="49">
        <f>A!P9+B!P10+'C'!P10+D!P10+E!P10+F!P10</f>
        <v>0</v>
      </c>
      <c r="R10" s="49">
        <f t="shared" si="1"/>
        <v>0</v>
      </c>
      <c r="S10" s="48">
        <f t="shared" si="2"/>
        <v>687959558600.73413</v>
      </c>
    </row>
    <row r="11" spans="1:22" s="50" customFormat="1" ht="24.95" customHeight="1" x14ac:dyDescent="0.25">
      <c r="A11" s="46">
        <f t="shared" si="3"/>
        <v>5</v>
      </c>
      <c r="B11" s="49" t="s">
        <v>54</v>
      </c>
      <c r="C11" s="49">
        <f>A!C10+B!C11+'C'!C11+D!C11+E!C11+F!C11</f>
        <v>14042798950.333332</v>
      </c>
      <c r="D11" s="49"/>
      <c r="E11" s="49">
        <f>A!D10+B!D11+'C'!D11+D!D11+E!D11+F!D11</f>
        <v>38136500</v>
      </c>
      <c r="F11" s="49">
        <f>A!E10+B!E11+'C'!E11+D!E11+E!E11+F!E11</f>
        <v>0</v>
      </c>
      <c r="G11" s="49">
        <f>A!F10+B!F11+'C'!F11+D!F11+E!F11+F!F11</f>
        <v>0</v>
      </c>
      <c r="H11" s="49">
        <f>A!G10+B!G11+'C'!G11+D!G11+E!G11+F!G11</f>
        <v>0</v>
      </c>
      <c r="I11" s="49">
        <f>A!H10+B!H11+'C'!H11+D!H11+E!H11+F!H11</f>
        <v>0</v>
      </c>
      <c r="J11" s="49">
        <f t="shared" si="0"/>
        <v>38136500</v>
      </c>
      <c r="K11" s="49">
        <f>A!J10+B!J11+'C'!J11+D!J11+E!J11+F!J11</f>
        <v>0</v>
      </c>
      <c r="L11" s="49">
        <f>A!K10+B!K11+'C'!K11+D!K11+E!K11+F!K11</f>
        <v>0</v>
      </c>
      <c r="M11" s="49">
        <f>A!L10+B!L11+'C'!L11+D!L11+E!L11+F!L11</f>
        <v>0</v>
      </c>
      <c r="N11" s="49">
        <f>A!M10+B!M11+'C'!M11+D!M11+E!M11+F!M11</f>
        <v>0</v>
      </c>
      <c r="O11" s="105">
        <f>A!N10+B!N11+'C'!N11+D!N11+E!N11+F!N11</f>
        <v>0</v>
      </c>
      <c r="P11" s="49">
        <f>A!O10+B!O11+'C'!O11+D!O11+E!O11+F!O11</f>
        <v>0</v>
      </c>
      <c r="Q11" s="49">
        <f>A!P10+B!P11+'C'!P11+D!P11+E!P11+F!P11</f>
        <v>0</v>
      </c>
      <c r="R11" s="49">
        <f t="shared" si="1"/>
        <v>0</v>
      </c>
      <c r="S11" s="48">
        <f t="shared" si="2"/>
        <v>14004662450.333332</v>
      </c>
    </row>
    <row r="12" spans="1:22" s="50" customFormat="1" ht="24.95" customHeight="1" x14ac:dyDescent="0.25">
      <c r="A12" s="46">
        <f t="shared" si="3"/>
        <v>6</v>
      </c>
      <c r="B12" s="49" t="s">
        <v>3</v>
      </c>
      <c r="C12" s="49">
        <f>A!C11+B!C12+'C'!C12+D!C12+E!C12+F!C12</f>
        <v>177477396154.78635</v>
      </c>
      <c r="D12" s="49"/>
      <c r="E12" s="49">
        <f>A!D11+B!D12+'C'!D12+D!D12+E!D12+F!D12</f>
        <v>0</v>
      </c>
      <c r="F12" s="49">
        <f>A!E11+B!E12+'C'!E12+D!E12+E!E12+F!E12</f>
        <v>0</v>
      </c>
      <c r="G12" s="49">
        <f>A!F11+B!F12+'C'!F12+D!F12+E!F12+F!F12</f>
        <v>0</v>
      </c>
      <c r="H12" s="49">
        <f>A!G11+B!G12+'C'!G12+D!G12+E!G12+F!G12</f>
        <v>0</v>
      </c>
      <c r="I12" s="49">
        <f>A!H11+B!H12+'C'!H12+D!H12+E!H12+F!H12</f>
        <v>0</v>
      </c>
      <c r="J12" s="49">
        <f t="shared" si="0"/>
        <v>0</v>
      </c>
      <c r="K12" s="49">
        <f>A!J11+B!J12+'C'!J12+D!J12+E!J12+F!J12</f>
        <v>0</v>
      </c>
      <c r="L12" s="49">
        <f>A!K11+B!K12+'C'!K12+D!K12+E!K12+F!K12</f>
        <v>0</v>
      </c>
      <c r="M12" s="49">
        <f>A!L11+B!L12+'C'!L12+D!L12+E!L12+F!L12</f>
        <v>0</v>
      </c>
      <c r="N12" s="49">
        <f>A!M11+B!M12+'C'!M12+D!M12+E!M12+F!M12</f>
        <v>0</v>
      </c>
      <c r="O12" s="105">
        <f>A!N11+B!N12+'C'!N12+D!N12+E!N12+F!N12</f>
        <v>0</v>
      </c>
      <c r="P12" s="49">
        <f>A!O11+B!O12+'C'!O12+D!O12+E!O12+F!O12</f>
        <v>0</v>
      </c>
      <c r="Q12" s="49">
        <f>A!P11+B!P12+'C'!P12+D!P12+E!P12+F!P12</f>
        <v>0</v>
      </c>
      <c r="R12" s="49">
        <f t="shared" si="1"/>
        <v>0</v>
      </c>
      <c r="S12" s="48">
        <f t="shared" si="2"/>
        <v>177477396154.78635</v>
      </c>
    </row>
    <row r="13" spans="1:22" s="50" customFormat="1" ht="24.95" customHeight="1" x14ac:dyDescent="0.25">
      <c r="A13" s="46">
        <f t="shared" si="3"/>
        <v>7</v>
      </c>
      <c r="B13" s="49" t="s">
        <v>55</v>
      </c>
      <c r="C13" s="49">
        <f>A!C12+B!C13+'C'!C13+D!C13+E!C13+F!C13</f>
        <v>6913795603</v>
      </c>
      <c r="D13" s="49"/>
      <c r="E13" s="49">
        <f>A!D12+B!D13+'C'!D13+D!D13+E!D13+F!D13</f>
        <v>0</v>
      </c>
      <c r="F13" s="49">
        <f>A!E12+B!E13+'C'!E13+D!E13+E!E13+F!E13</f>
        <v>0</v>
      </c>
      <c r="G13" s="49">
        <f>A!F12+B!F13+'C'!F13+D!F13+E!F13+F!F13</f>
        <v>0</v>
      </c>
      <c r="H13" s="49">
        <f>A!G12+B!G13+'C'!G13+D!G13+E!G13+F!G13</f>
        <v>0</v>
      </c>
      <c r="I13" s="49">
        <f>A!H12+B!H13+'C'!H13+D!H13+E!H13+F!H13</f>
        <v>0</v>
      </c>
      <c r="J13" s="49">
        <f t="shared" si="0"/>
        <v>0</v>
      </c>
      <c r="K13" s="49">
        <f>A!J12+B!J13+'C'!J13+D!J13+E!J13+F!J13</f>
        <v>0</v>
      </c>
      <c r="L13" s="49">
        <f>A!K12+B!K13+'C'!K13+D!K13+E!K13+F!K13</f>
        <v>0</v>
      </c>
      <c r="M13" s="49">
        <f>A!L12+B!L13+'C'!L13+D!L13+E!L13+F!L13</f>
        <v>0</v>
      </c>
      <c r="N13" s="49">
        <f>A!M12+B!M13+'C'!M13+D!M13+E!M13+F!M13</f>
        <v>0</v>
      </c>
      <c r="O13" s="105">
        <f>A!N12+B!N13+'C'!N13+D!N13+E!N13+F!N13</f>
        <v>0</v>
      </c>
      <c r="P13" s="49">
        <f>A!O12+B!O13+'C'!O13+D!O13+E!O13+F!O13</f>
        <v>0</v>
      </c>
      <c r="Q13" s="49">
        <f>A!P12+B!P13+'C'!P13+D!P13+E!P13+F!P13</f>
        <v>0</v>
      </c>
      <c r="R13" s="49">
        <f t="shared" si="1"/>
        <v>0</v>
      </c>
      <c r="S13" s="48">
        <f t="shared" si="2"/>
        <v>6913795603</v>
      </c>
    </row>
    <row r="14" spans="1:22" s="50" customFormat="1" ht="24.95" customHeight="1" x14ac:dyDescent="0.25">
      <c r="A14" s="46">
        <f t="shared" si="3"/>
        <v>8</v>
      </c>
      <c r="B14" s="49" t="s">
        <v>56</v>
      </c>
      <c r="C14" s="49">
        <f>A!C13+B!C14+'C'!C14+D!C14+E!C14+F!C14</f>
        <v>24138309618.223335</v>
      </c>
      <c r="D14" s="49"/>
      <c r="E14" s="49">
        <f>A!D13+B!D14+'C'!D14+D!D14+E!D14+F!D14</f>
        <v>0</v>
      </c>
      <c r="F14" s="49">
        <f>A!E13+B!E14+'C'!E14+D!E14+E!E14+F!E14</f>
        <v>0</v>
      </c>
      <c r="G14" s="49">
        <f>A!F13+B!F14+'C'!F14+D!F14+E!F14+F!F14</f>
        <v>0</v>
      </c>
      <c r="H14" s="49">
        <f>A!G13+B!G14+'C'!G14+D!G14+E!G14+F!G14</f>
        <v>0</v>
      </c>
      <c r="I14" s="49">
        <f>A!H13+B!H14+'C'!H14+D!H14+E!H14+F!H14</f>
        <v>0</v>
      </c>
      <c r="J14" s="49">
        <f t="shared" si="0"/>
        <v>0</v>
      </c>
      <c r="K14" s="49">
        <f>A!J13+B!J14+'C'!J14+D!J14+E!J14+F!J14</f>
        <v>0</v>
      </c>
      <c r="L14" s="49">
        <f>A!K13+B!K14+'C'!K14+D!K14+E!K14+F!K14</f>
        <v>0</v>
      </c>
      <c r="M14" s="49">
        <f>A!L13+B!L14+'C'!L14+D!L14+E!L14+F!L14</f>
        <v>0</v>
      </c>
      <c r="N14" s="49">
        <f>A!M13+B!M14+'C'!M14+D!M14+E!M14+F!M14</f>
        <v>0</v>
      </c>
      <c r="O14" s="105">
        <f>A!N13+B!N14+'C'!N14+D!N14+E!N14+F!N14</f>
        <v>0</v>
      </c>
      <c r="P14" s="49">
        <f>A!O13+B!O14+'C'!O14+D!O14+E!O14+F!O14</f>
        <v>0</v>
      </c>
      <c r="Q14" s="49">
        <f>A!P13+B!P14+'C'!P14+D!P14+E!P14+F!P14</f>
        <v>0</v>
      </c>
      <c r="R14" s="49">
        <f t="shared" si="1"/>
        <v>0</v>
      </c>
      <c r="S14" s="48">
        <f t="shared" si="2"/>
        <v>24138309618.223335</v>
      </c>
    </row>
    <row r="15" spans="1:22" s="50" customFormat="1" ht="24.95" customHeight="1" x14ac:dyDescent="0.25">
      <c r="A15" s="46">
        <f t="shared" si="3"/>
        <v>9</v>
      </c>
      <c r="B15" s="49" t="s">
        <v>57</v>
      </c>
      <c r="C15" s="49">
        <f>A!C14+B!C15+'C'!C15+D!C15+E!C15+F!C15</f>
        <v>1251425124165.7744</v>
      </c>
      <c r="D15" s="49"/>
      <c r="E15" s="49">
        <f>A!D14+B!D15+'C'!D15+D!D15+E!D15+F!D15</f>
        <v>0</v>
      </c>
      <c r="F15" s="49">
        <f>A!E14+B!E15+'C'!E15+D!E15+E!E15+F!E15</f>
        <v>0</v>
      </c>
      <c r="G15" s="49">
        <f>A!F14+B!F15+'C'!F15+D!F15+E!F15+F!F15</f>
        <v>0</v>
      </c>
      <c r="H15" s="49">
        <f>A!G14+B!G15+'C'!G15+D!G15+E!G15+F!G15</f>
        <v>0</v>
      </c>
      <c r="I15" s="49">
        <f>A!H14+B!H15+'C'!H15+D!H15+E!H15+F!H15</f>
        <v>0</v>
      </c>
      <c r="J15" s="49">
        <f t="shared" si="0"/>
        <v>0</v>
      </c>
      <c r="K15" s="49">
        <f>A!J14+B!J15+'C'!J15+D!J15+E!J15+F!J15</f>
        <v>0</v>
      </c>
      <c r="L15" s="49">
        <f>A!K14+B!K15+'C'!K15+D!K15+E!K15+F!K15</f>
        <v>0</v>
      </c>
      <c r="M15" s="49">
        <f>A!L14+B!L15+'C'!L15+D!L15+E!L15+F!L15</f>
        <v>0</v>
      </c>
      <c r="N15" s="49">
        <f>A!M14+B!M15+'C'!M15+D!M15+E!M15+F!M15</f>
        <v>0</v>
      </c>
      <c r="O15" s="105">
        <f>A!N14+B!N15+'C'!N15+D!N15+E!N15+F!N15</f>
        <v>0</v>
      </c>
      <c r="P15" s="49">
        <f>A!O14+B!O15+'C'!O15+D!O15+E!O15+F!O15</f>
        <v>0</v>
      </c>
      <c r="Q15" s="49">
        <f>A!P14+B!P15+'C'!P15+D!P15+E!P15+F!P15</f>
        <v>0</v>
      </c>
      <c r="R15" s="49">
        <f t="shared" si="1"/>
        <v>0</v>
      </c>
      <c r="S15" s="48">
        <f t="shared" si="2"/>
        <v>1251425124165.7744</v>
      </c>
    </row>
    <row r="16" spans="1:22" s="50" customFormat="1" ht="24.95" customHeight="1" x14ac:dyDescent="0.25">
      <c r="A16" s="46">
        <f t="shared" si="3"/>
        <v>10</v>
      </c>
      <c r="B16" s="49" t="s">
        <v>58</v>
      </c>
      <c r="C16" s="49">
        <f>A!C15+B!C16+'C'!C16+D!C16+E!C16+F!C16</f>
        <v>36680223601.300446</v>
      </c>
      <c r="D16" s="49"/>
      <c r="E16" s="49">
        <f>A!D15+B!D16+'C'!D16+D!D16+E!D16+F!D16</f>
        <v>0</v>
      </c>
      <c r="F16" s="49">
        <f>A!E15+B!E16+'C'!E16+D!E16+E!E16+F!E16</f>
        <v>0</v>
      </c>
      <c r="G16" s="49">
        <f>A!F15+B!F16+'C'!F16+D!F16+E!F16+F!F16</f>
        <v>0</v>
      </c>
      <c r="H16" s="49">
        <f>A!G15+B!G16+'C'!G16+D!G16+E!G16+F!G16</f>
        <v>0</v>
      </c>
      <c r="I16" s="49">
        <f>A!H15+B!H16+'C'!H16+D!H16+E!H16+F!H16</f>
        <v>0</v>
      </c>
      <c r="J16" s="49">
        <f t="shared" si="0"/>
        <v>0</v>
      </c>
      <c r="K16" s="49">
        <f>A!J15+B!J16+'C'!J16+D!J16+E!J16+F!J16</f>
        <v>0</v>
      </c>
      <c r="L16" s="49">
        <f>A!K15+B!K16+'C'!K16+D!K16+E!K16+F!K16</f>
        <v>0</v>
      </c>
      <c r="M16" s="49">
        <f>A!L15+B!L16+'C'!L16+D!L16+E!L16+F!L16</f>
        <v>0</v>
      </c>
      <c r="N16" s="49">
        <f>A!M15+B!M16+'C'!M16+D!M16+E!M16+F!M16</f>
        <v>0</v>
      </c>
      <c r="O16" s="105">
        <f>A!N15+B!N16+'C'!N16+D!N16+E!N16+F!N16</f>
        <v>0</v>
      </c>
      <c r="P16" s="49">
        <f>A!O15+B!O16+'C'!O16+D!O16+E!O16+F!O16</f>
        <v>0</v>
      </c>
      <c r="Q16" s="49">
        <f>A!P15+B!P16+'C'!P16+D!P16+E!P16+F!P16</f>
        <v>0</v>
      </c>
      <c r="R16" s="49">
        <f t="shared" si="1"/>
        <v>0</v>
      </c>
      <c r="S16" s="48">
        <f t="shared" si="2"/>
        <v>36680223601.300446</v>
      </c>
    </row>
    <row r="17" spans="1:25" s="50" customFormat="1" ht="24.95" customHeight="1" x14ac:dyDescent="0.25">
      <c r="A17" s="46">
        <f t="shared" si="3"/>
        <v>11</v>
      </c>
      <c r="B17" s="49" t="s">
        <v>59</v>
      </c>
      <c r="C17" s="49">
        <f>A!C16+B!C17+'C'!C17+D!C17+E!C17+F!C17</f>
        <v>1542920600</v>
      </c>
      <c r="D17" s="49"/>
      <c r="E17" s="49">
        <f>A!D16+B!D17+'C'!D17+D!D17+E!D17+F!D17</f>
        <v>0</v>
      </c>
      <c r="F17" s="49">
        <f>A!E16+B!E17+'C'!E17+D!E17+E!E17+F!E17</f>
        <v>0</v>
      </c>
      <c r="G17" s="49">
        <f>A!F16+B!F17+'C'!F17+D!F17+E!F17+F!F17</f>
        <v>0</v>
      </c>
      <c r="H17" s="49">
        <f>A!G16+B!G17+'C'!G17+D!G17+E!G17+F!G17</f>
        <v>0</v>
      </c>
      <c r="I17" s="49">
        <f>A!H16+B!H17+'C'!H17+D!H17+E!H17+F!H17</f>
        <v>0</v>
      </c>
      <c r="J17" s="49">
        <f t="shared" si="0"/>
        <v>0</v>
      </c>
      <c r="K17" s="49">
        <f>A!J16+B!J17+'C'!J17+D!J17+E!J17+F!J17</f>
        <v>0</v>
      </c>
      <c r="L17" s="49">
        <f>A!K16+B!K17+'C'!K17+D!K17+E!K17+F!K17</f>
        <v>0</v>
      </c>
      <c r="M17" s="49">
        <f>A!L16+B!L17+'C'!L17+D!L17+E!L17+F!L17</f>
        <v>0</v>
      </c>
      <c r="N17" s="49">
        <f>A!M16+B!M17+'C'!M17+D!M17+E!M17+F!M17</f>
        <v>0</v>
      </c>
      <c r="O17" s="105">
        <f>A!N16+B!N17+'C'!N17+D!N17+E!N17+F!N17</f>
        <v>0</v>
      </c>
      <c r="P17" s="49">
        <f>A!O16+B!O17+'C'!O17+D!O17+E!O17+F!O17</f>
        <v>0</v>
      </c>
      <c r="Q17" s="49">
        <f>A!P16+B!P17+'C'!P17+D!P17+E!P17+F!P17</f>
        <v>0</v>
      </c>
      <c r="R17" s="49">
        <f t="shared" si="1"/>
        <v>0</v>
      </c>
      <c r="S17" s="48">
        <f>C17-J17+R17</f>
        <v>1542920600</v>
      </c>
      <c r="V17" s="84"/>
      <c r="X17" s="131"/>
      <c r="Y17" s="84">
        <f>X17-V17</f>
        <v>0</v>
      </c>
    </row>
    <row r="18" spans="1:25" s="50" customFormat="1" ht="24.95" customHeight="1" x14ac:dyDescent="0.25">
      <c r="A18" s="46">
        <f t="shared" si="3"/>
        <v>12</v>
      </c>
      <c r="B18" s="49" t="s">
        <v>60</v>
      </c>
      <c r="C18" s="49">
        <f>A!C17+B!C18+'C'!C18+D!C18+E!C18+F!C18</f>
        <v>13595369480</v>
      </c>
      <c r="D18" s="49"/>
      <c r="E18" s="49">
        <f>A!D17+B!D18+'C'!D18+D!D18+E!D18+F!D18</f>
        <v>0</v>
      </c>
      <c r="F18" s="49">
        <f>A!E17+B!E18+'C'!E18+D!E18+E!E18+F!E18</f>
        <v>0</v>
      </c>
      <c r="G18" s="49">
        <f>A!F17+B!F18+'C'!F18+D!F18+E!F18+F!F18</f>
        <v>0</v>
      </c>
      <c r="H18" s="49">
        <f>A!G17+B!G18+'C'!G18+D!G18+E!G18+F!G18</f>
        <v>0</v>
      </c>
      <c r="I18" s="49">
        <f>A!H17+B!H18+'C'!H18+D!H18+E!H18+F!H18</f>
        <v>0</v>
      </c>
      <c r="J18" s="49">
        <f t="shared" si="0"/>
        <v>0</v>
      </c>
      <c r="K18" s="49">
        <f>A!J17+B!J18+'C'!J18+D!J18+E!J18+F!J18</f>
        <v>0</v>
      </c>
      <c r="L18" s="49">
        <f>A!K17+B!K18+'C'!K18+D!K18+E!K18+F!K18</f>
        <v>0</v>
      </c>
      <c r="M18" s="49">
        <f>A!L17+B!L18+'C'!L18+D!L18+E!L18+F!L18</f>
        <v>0</v>
      </c>
      <c r="N18" s="49">
        <f>A!M17+B!M18+'C'!M18+D!M18+E!M18+F!M18</f>
        <v>0</v>
      </c>
      <c r="O18" s="105">
        <f>A!N17+B!N18+'C'!N18+D!N18+E!N18+F!N18</f>
        <v>0</v>
      </c>
      <c r="P18" s="49">
        <f>A!O17+B!O18+'C'!O18+D!O18+E!O18+F!O18</f>
        <v>0</v>
      </c>
      <c r="Q18" s="49">
        <f>A!P17+B!P18+'C'!P18+D!P18+E!P18+F!P18</f>
        <v>0</v>
      </c>
      <c r="R18" s="49">
        <f t="shared" si="1"/>
        <v>0</v>
      </c>
      <c r="S18" s="48">
        <f t="shared" si="2"/>
        <v>13595369480</v>
      </c>
    </row>
    <row r="19" spans="1:25" s="50" customFormat="1" ht="24.95" customHeight="1" x14ac:dyDescent="0.25">
      <c r="A19" s="46">
        <f t="shared" si="3"/>
        <v>13</v>
      </c>
      <c r="B19" s="49" t="s">
        <v>61</v>
      </c>
      <c r="C19" s="49">
        <f>A!C18+B!C19+'C'!C19+D!C19+E!C19+F!C19</f>
        <v>35999858104</v>
      </c>
      <c r="D19" s="49"/>
      <c r="E19" s="49">
        <f>A!D18+B!D19+'C'!D19+D!D19+E!D19+F!D19</f>
        <v>0</v>
      </c>
      <c r="F19" s="49">
        <f>A!E18+B!E19+'C'!E19+D!E19+E!E19+F!E19</f>
        <v>0</v>
      </c>
      <c r="G19" s="49">
        <f>A!F18+B!F19+'C'!F19+D!F19+E!F19+F!F19</f>
        <v>0</v>
      </c>
      <c r="H19" s="49">
        <f>A!G18+B!G19+'C'!G19+D!G19+E!G19+F!G19</f>
        <v>0</v>
      </c>
      <c r="I19" s="49">
        <f>A!H18+B!H19+'C'!H19+D!H19+E!H19+F!H19</f>
        <v>0</v>
      </c>
      <c r="J19" s="49">
        <f t="shared" si="0"/>
        <v>0</v>
      </c>
      <c r="K19" s="49">
        <f>A!J18+B!J19+'C'!J19+D!J19+E!J19+F!J19</f>
        <v>0</v>
      </c>
      <c r="L19" s="49">
        <f>A!K18+B!K19+'C'!K19+D!K19+E!K19+F!K19</f>
        <v>0</v>
      </c>
      <c r="M19" s="49">
        <f>A!L18+B!L19+'C'!L19+D!L19+E!L19+F!L19</f>
        <v>0</v>
      </c>
      <c r="N19" s="49">
        <f>A!M18+B!M19+'C'!M19+D!M19+E!M19+F!M19</f>
        <v>0</v>
      </c>
      <c r="O19" s="105">
        <f>A!N18+B!N19+'C'!N19+D!N19+E!N19+F!N19</f>
        <v>0</v>
      </c>
      <c r="P19" s="49">
        <f>A!O18+B!O19+'C'!O19+D!O19+E!O19+F!O19</f>
        <v>0</v>
      </c>
      <c r="Q19" s="49">
        <f>A!P18+B!P19+'C'!P19+D!P19+E!P19+F!P19</f>
        <v>0</v>
      </c>
      <c r="R19" s="49">
        <f t="shared" si="1"/>
        <v>0</v>
      </c>
      <c r="S19" s="48">
        <f t="shared" si="2"/>
        <v>35999858104</v>
      </c>
    </row>
    <row r="20" spans="1:25" s="50" customFormat="1" ht="24.95" customHeight="1" x14ac:dyDescent="0.25">
      <c r="A20" s="46">
        <f t="shared" si="3"/>
        <v>14</v>
      </c>
      <c r="B20" s="49" t="s">
        <v>62</v>
      </c>
      <c r="C20" s="49">
        <f>A!C19+B!C20+'C'!C20+D!C20+E!C20+F!C20</f>
        <v>30415065492.57</v>
      </c>
      <c r="D20" s="49"/>
      <c r="E20" s="49">
        <f>A!D19+B!D20+'C'!D20+D!D20+E!D20+F!D20</f>
        <v>0</v>
      </c>
      <c r="F20" s="49">
        <f>A!E19+B!E20+'C'!E20+D!E20+E!E20+F!E20</f>
        <v>0</v>
      </c>
      <c r="G20" s="49">
        <f>A!F19+B!F20+'C'!F20+D!F20+E!F20+F!F20</f>
        <v>0</v>
      </c>
      <c r="H20" s="49">
        <f>A!G19+B!G20+'C'!G20+D!G20+E!G20+F!G20</f>
        <v>0</v>
      </c>
      <c r="I20" s="49">
        <f>A!H19+B!H20+'C'!H20+D!H20+E!H20+F!H20</f>
        <v>0</v>
      </c>
      <c r="J20" s="49">
        <f t="shared" si="0"/>
        <v>0</v>
      </c>
      <c r="K20" s="49">
        <f>A!J19+B!J20+'C'!J20+D!J20+E!J20+F!J20</f>
        <v>0</v>
      </c>
      <c r="L20" s="49">
        <f>A!K19+B!K20+'C'!K20+D!K20+E!K20+F!K20</f>
        <v>0</v>
      </c>
      <c r="M20" s="49">
        <f>A!L19+B!L20+'C'!L20+D!L20+E!L20+F!L20</f>
        <v>0</v>
      </c>
      <c r="N20" s="49">
        <f>A!M19+B!M20+'C'!M20+D!M20+E!M20+F!M20</f>
        <v>0</v>
      </c>
      <c r="O20" s="105">
        <f>A!N19+B!N20+'C'!N20+D!N20+E!N20+F!N20</f>
        <v>0</v>
      </c>
      <c r="P20" s="49">
        <f>A!O19+B!O20+'C'!O20+D!O20+E!O20+F!O20</f>
        <v>0</v>
      </c>
      <c r="Q20" s="49">
        <f>A!P19+B!P20+'C'!P20+D!P20+E!P20+F!P20</f>
        <v>0</v>
      </c>
      <c r="R20" s="49">
        <f t="shared" si="1"/>
        <v>0</v>
      </c>
      <c r="S20" s="48">
        <f t="shared" si="2"/>
        <v>30415065492.57</v>
      </c>
    </row>
    <row r="21" spans="1:25" s="50" customFormat="1" ht="24.95" customHeight="1" x14ac:dyDescent="0.25">
      <c r="A21" s="46">
        <f t="shared" si="3"/>
        <v>15</v>
      </c>
      <c r="B21" s="49" t="s">
        <v>2</v>
      </c>
      <c r="C21" s="49">
        <f>A!C20+B!C21+'C'!C21+D!C21+E!C21+F!C21</f>
        <v>60720372447</v>
      </c>
      <c r="D21" s="49"/>
      <c r="E21" s="49">
        <f>A!D20+B!D21+'C'!D21+D!D21+E!D21+F!D21</f>
        <v>0</v>
      </c>
      <c r="F21" s="49">
        <f>A!E20+B!E21+'C'!E21+D!E21+E!E21+F!E21</f>
        <v>0</v>
      </c>
      <c r="G21" s="49">
        <f>A!F20+B!F21+'C'!F21+D!F21+E!F21+F!F21</f>
        <v>0</v>
      </c>
      <c r="H21" s="49">
        <f>A!G20+B!G21+'C'!G21+D!G21+E!G21+F!G21</f>
        <v>0</v>
      </c>
      <c r="I21" s="49">
        <f>A!H20+B!H21+'C'!H21+D!H21+E!H21+F!H21</f>
        <v>0</v>
      </c>
      <c r="J21" s="49">
        <f t="shared" si="0"/>
        <v>0</v>
      </c>
      <c r="K21" s="49">
        <f>A!J20+B!J21+'C'!J21+D!J21+E!J21+F!J21</f>
        <v>0</v>
      </c>
      <c r="L21" s="49">
        <f>A!K20+B!K21+'C'!K21+D!K21+E!K21+F!K21</f>
        <v>0</v>
      </c>
      <c r="M21" s="49">
        <f>A!L20+B!L21+'C'!L21+D!L21+E!L21+F!L21</f>
        <v>0</v>
      </c>
      <c r="N21" s="49">
        <f>A!M20+B!M21+'C'!M21+D!M21+E!M21+F!M21</f>
        <v>0</v>
      </c>
      <c r="O21" s="105">
        <f>A!N20+B!N21+'C'!N21+D!N21+E!N21+F!N21</f>
        <v>0</v>
      </c>
      <c r="P21" s="49">
        <f>A!O20+B!O21+'C'!O21+D!O21+E!O21+F!O21</f>
        <v>0</v>
      </c>
      <c r="Q21" s="49">
        <f>A!P20+B!P21+'C'!P21+D!P21+E!P21+F!P21</f>
        <v>0</v>
      </c>
      <c r="R21" s="49">
        <f t="shared" si="1"/>
        <v>0</v>
      </c>
      <c r="S21" s="48">
        <f t="shared" si="2"/>
        <v>60720372447</v>
      </c>
    </row>
    <row r="22" spans="1:25" ht="24.95" customHeight="1" x14ac:dyDescent="0.25">
      <c r="A22" s="76">
        <f t="shared" si="3"/>
        <v>16</v>
      </c>
      <c r="B22" s="49" t="s">
        <v>63</v>
      </c>
      <c r="C22" s="49">
        <f>A!C21+B!C22+'C'!C22+D!C22+E!C22+F!C22</f>
        <v>10760413120</v>
      </c>
      <c r="D22" s="49"/>
      <c r="E22" s="49">
        <f>A!D21+B!D22+'C'!D22+D!D22+E!D22+F!D22</f>
        <v>0</v>
      </c>
      <c r="F22" s="49">
        <f>A!E21+B!E22+'C'!E22+D!E22+E!E22+F!E22</f>
        <v>0</v>
      </c>
      <c r="G22" s="49">
        <f>A!F21+B!F22+'C'!F22+D!F22+E!F22+F!F22</f>
        <v>0</v>
      </c>
      <c r="H22" s="49">
        <f>A!G21+B!G22+'C'!G22+D!G22+E!G22+F!G22</f>
        <v>0</v>
      </c>
      <c r="I22" s="49">
        <f>A!H21+B!H22+'C'!H22+D!H22+E!H22+F!H22</f>
        <v>0</v>
      </c>
      <c r="J22" s="49">
        <f t="shared" si="0"/>
        <v>0</v>
      </c>
      <c r="K22" s="49">
        <f>A!J21+B!J22+'C'!J22+D!J22+E!J22+F!J22</f>
        <v>0</v>
      </c>
      <c r="L22" s="49">
        <f>A!K21+B!K22+'C'!K22+D!K22+E!K22+F!K22</f>
        <v>0</v>
      </c>
      <c r="M22" s="49">
        <f>A!L21+B!L22+'C'!L22+D!L22+E!L22+F!L22</f>
        <v>0</v>
      </c>
      <c r="N22" s="49">
        <f>A!M21+B!M22+'C'!M22+D!M22+E!M22+F!M22</f>
        <v>0</v>
      </c>
      <c r="O22" s="105">
        <f>A!N21+B!N22+'C'!N22+D!N22+E!N22+F!N22</f>
        <v>0</v>
      </c>
      <c r="P22" s="49">
        <f>A!O21+B!O22+'C'!O22+D!O22+E!O22+F!O22</f>
        <v>0</v>
      </c>
      <c r="Q22" s="49">
        <f>A!P21+B!P22+'C'!P22+D!P22+E!P22+F!P22</f>
        <v>0</v>
      </c>
      <c r="R22" s="49">
        <f t="shared" si="1"/>
        <v>0</v>
      </c>
      <c r="S22" s="48">
        <f t="shared" si="2"/>
        <v>10760413120</v>
      </c>
    </row>
    <row r="23" spans="1:25" ht="24.95" customHeight="1" x14ac:dyDescent="0.25">
      <c r="A23" s="76">
        <f t="shared" si="3"/>
        <v>17</v>
      </c>
      <c r="B23" s="49" t="s">
        <v>64</v>
      </c>
      <c r="C23" s="49">
        <f>A!C22+B!C23+'C'!C23+D!C23+E!C23+F!C23</f>
        <v>6516673623</v>
      </c>
      <c r="D23" s="49"/>
      <c r="E23" s="49">
        <f>A!D22+B!D23+'C'!D23+D!D23+E!D23+F!D23</f>
        <v>0</v>
      </c>
      <c r="F23" s="49">
        <f>A!E22+B!E23+'C'!E23+D!E23+E!E23+F!E23</f>
        <v>0</v>
      </c>
      <c r="G23" s="49">
        <f>A!F22+B!F23+'C'!F23+D!F23+E!F23+F!F23</f>
        <v>0</v>
      </c>
      <c r="H23" s="49">
        <f>A!G22+B!G23+'C'!G23+D!G23+E!G23+F!G23</f>
        <v>0</v>
      </c>
      <c r="I23" s="49">
        <f>A!H22+B!H23+'C'!H23+D!H23+E!H23+F!H23</f>
        <v>0</v>
      </c>
      <c r="J23" s="49">
        <f t="shared" si="0"/>
        <v>0</v>
      </c>
      <c r="K23" s="49">
        <f>A!J22+B!J23+'C'!J23+D!J23+E!J23+F!J23</f>
        <v>0</v>
      </c>
      <c r="L23" s="49">
        <f>A!K22+B!K23+'C'!K23+D!K23+E!K23+F!K23</f>
        <v>0</v>
      </c>
      <c r="M23" s="49">
        <f>A!L22+B!L23+'C'!L23+D!L23+E!L23+F!L23</f>
        <v>0</v>
      </c>
      <c r="N23" s="49">
        <f>A!M22+B!M23+'C'!M23+D!M23+E!M23+F!M23</f>
        <v>0</v>
      </c>
      <c r="O23" s="105">
        <f>A!N22+B!N23+'C'!N23+D!N23+E!N23+F!N23</f>
        <v>0</v>
      </c>
      <c r="P23" s="49">
        <f>A!O22+B!O23+'C'!O23+D!O23+E!O23+F!O23</f>
        <v>0</v>
      </c>
      <c r="Q23" s="49">
        <f>A!P22+B!P23+'C'!P23+D!P23+E!P23+F!P23</f>
        <v>0</v>
      </c>
      <c r="R23" s="49">
        <f t="shared" si="1"/>
        <v>0</v>
      </c>
      <c r="S23" s="48">
        <f t="shared" si="2"/>
        <v>6516673623</v>
      </c>
    </row>
    <row r="24" spans="1:25" s="50" customFormat="1" ht="24.95" customHeight="1" x14ac:dyDescent="0.25">
      <c r="A24" s="46">
        <f t="shared" si="3"/>
        <v>18</v>
      </c>
      <c r="B24" s="49" t="s">
        <v>17</v>
      </c>
      <c r="C24" s="49">
        <f>A!C23+B!C24+'C'!C24+D!C24+E!C24+F!C24</f>
        <v>33842948253.989998</v>
      </c>
      <c r="D24" s="49"/>
      <c r="E24" s="49">
        <f>A!D23+B!D24+'C'!D24+D!D24+E!D24+F!D24</f>
        <v>0</v>
      </c>
      <c r="F24" s="49">
        <f>A!E23+B!E24+'C'!E24+D!E24+E!E24+F!E24</f>
        <v>0</v>
      </c>
      <c r="G24" s="49">
        <f>A!F23+B!F24+'C'!F24+D!F24+E!F24+F!F24</f>
        <v>0</v>
      </c>
      <c r="H24" s="49">
        <f>A!G23+B!G24+'C'!G24+D!G24+E!G24+F!G24</f>
        <v>0</v>
      </c>
      <c r="I24" s="49">
        <f>A!H23+B!H24+'C'!H24+D!H24+E!H24+F!H24</f>
        <v>0</v>
      </c>
      <c r="J24" s="49">
        <f t="shared" si="0"/>
        <v>0</v>
      </c>
      <c r="K24" s="49">
        <f>A!J23+B!J24+'C'!J24+D!J24+E!J24+F!J24</f>
        <v>0</v>
      </c>
      <c r="L24" s="49">
        <f>A!K23+B!K24+'C'!K24+D!K24+E!K24+F!K24</f>
        <v>0</v>
      </c>
      <c r="M24" s="49">
        <f>A!L23+B!L24+'C'!L24+D!L24+E!L24+F!L24</f>
        <v>0</v>
      </c>
      <c r="N24" s="49">
        <f>A!M23+B!M24+'C'!M24+D!M24+E!M24+F!M24</f>
        <v>0</v>
      </c>
      <c r="O24" s="105">
        <f>A!N23+B!N24+'C'!N24+D!N24+E!N24+F!N24</f>
        <v>0</v>
      </c>
      <c r="P24" s="49">
        <f>A!O23+B!O24+'C'!O24+D!O24+E!O24+F!O24</f>
        <v>0</v>
      </c>
      <c r="Q24" s="49">
        <f>A!P23+B!P24+'C'!P24+D!P24+E!P24+F!P24</f>
        <v>0</v>
      </c>
      <c r="R24" s="49">
        <f t="shared" si="1"/>
        <v>0</v>
      </c>
      <c r="S24" s="48">
        <f t="shared" si="2"/>
        <v>33842948253.989998</v>
      </c>
    </row>
    <row r="25" spans="1:25" ht="24.95" customHeight="1" x14ac:dyDescent="0.25">
      <c r="A25" s="46">
        <f t="shared" si="3"/>
        <v>19</v>
      </c>
      <c r="B25" s="49" t="s">
        <v>65</v>
      </c>
      <c r="C25" s="49">
        <f>A!C24+B!C25+'C'!C25+D!C25+E!C25+F!C25</f>
        <v>5890427000.1300001</v>
      </c>
      <c r="D25" s="49"/>
      <c r="E25" s="49">
        <f>A!D24+B!D25+'C'!D25+D!D25+E!D25+F!D25</f>
        <v>0</v>
      </c>
      <c r="F25" s="49">
        <f>A!E24+B!E25+'C'!E25+D!E25+E!E25+F!E25</f>
        <v>0</v>
      </c>
      <c r="G25" s="49">
        <f>A!F24+B!F25+'C'!F25+D!F25+E!F25+F!F25</f>
        <v>0</v>
      </c>
      <c r="H25" s="49">
        <f>A!G24+B!G25+'C'!G25+D!G25+E!G25+F!G25</f>
        <v>0</v>
      </c>
      <c r="I25" s="49">
        <f>A!H24+B!H25+'C'!H25+D!H25+E!H25+F!H25</f>
        <v>0</v>
      </c>
      <c r="J25" s="49">
        <f t="shared" si="0"/>
        <v>0</v>
      </c>
      <c r="K25" s="49">
        <f>A!J24+B!J25+'C'!J25+D!J25+E!J25+F!J25</f>
        <v>0</v>
      </c>
      <c r="L25" s="49">
        <f>A!K24+B!K25+'C'!K25+D!K25+E!K25+F!K25</f>
        <v>0</v>
      </c>
      <c r="M25" s="49">
        <f>A!L24+B!L25+'C'!L25+D!L25+E!L25+F!L25</f>
        <v>0</v>
      </c>
      <c r="N25" s="49">
        <f>A!M24+B!M25+'C'!M25+D!M25+E!M25+F!M25</f>
        <v>0</v>
      </c>
      <c r="O25" s="105">
        <f>A!N24+B!N25+'C'!N25+D!N25+E!N25+F!N25</f>
        <v>0</v>
      </c>
      <c r="P25" s="49">
        <f>A!O24+B!O25+'C'!O25+D!O25+E!O25+F!O25</f>
        <v>0</v>
      </c>
      <c r="Q25" s="49">
        <f>A!P24+B!P25+'C'!P25+D!P25+E!P25+F!P25</f>
        <v>0</v>
      </c>
      <c r="R25" s="49">
        <f t="shared" si="1"/>
        <v>0</v>
      </c>
      <c r="S25" s="48">
        <f t="shared" si="2"/>
        <v>5890427000.1300001</v>
      </c>
      <c r="T25" s="48"/>
    </row>
    <row r="26" spans="1:25" ht="24.95" customHeight="1" x14ac:dyDescent="0.25">
      <c r="A26" s="46">
        <f t="shared" si="3"/>
        <v>20</v>
      </c>
      <c r="B26" s="49" t="s">
        <v>66</v>
      </c>
      <c r="C26" s="49">
        <f>A!C25+B!C26+'C'!C26+D!C26+E!C26+F!C26</f>
        <v>2298234458.6863999</v>
      </c>
      <c r="D26" s="49"/>
      <c r="E26" s="49">
        <f>A!D25+B!D26+'C'!D26+D!D26+E!D26+F!D26</f>
        <v>0</v>
      </c>
      <c r="F26" s="49">
        <f>A!E25+B!E26+'C'!E26+D!E26+E!E26+F!E26</f>
        <v>0</v>
      </c>
      <c r="G26" s="49">
        <f>A!F25+B!F26+'C'!F26+D!F26+E!F26+F!F26</f>
        <v>0</v>
      </c>
      <c r="H26" s="49">
        <f>A!G25+B!G26+'C'!G26+D!G26+E!G26+F!G26</f>
        <v>0</v>
      </c>
      <c r="I26" s="49">
        <f>A!H25+B!H26+'C'!H26+D!H26+E!H26+F!H26</f>
        <v>0</v>
      </c>
      <c r="J26" s="49">
        <f t="shared" si="0"/>
        <v>0</v>
      </c>
      <c r="K26" s="49">
        <f>A!J25+B!J26+'C'!J26+D!J26+E!J26+F!J26</f>
        <v>0</v>
      </c>
      <c r="L26" s="49">
        <f>A!K25+B!K26+'C'!K26+D!K26+E!K26+F!K26</f>
        <v>0</v>
      </c>
      <c r="M26" s="49">
        <f>A!L25+B!L26+'C'!L26+D!L26+E!L26+F!L26</f>
        <v>0</v>
      </c>
      <c r="N26" s="49">
        <f>A!M25+B!M26+'C'!M26+D!M26+E!M26+F!M26</f>
        <v>0</v>
      </c>
      <c r="O26" s="105">
        <f>A!N25+B!N26+'C'!N26+D!N26+E!N26+F!N26</f>
        <v>0</v>
      </c>
      <c r="P26" s="49">
        <f>A!O25+B!O26+'C'!O26+D!O26+E!O26+F!O26</f>
        <v>0</v>
      </c>
      <c r="Q26" s="49">
        <f>A!P25+B!P26+'C'!P26+D!P26+E!P26+F!P26</f>
        <v>0</v>
      </c>
      <c r="R26" s="49">
        <f t="shared" si="1"/>
        <v>0</v>
      </c>
      <c r="S26" s="48">
        <f t="shared" si="2"/>
        <v>2298234458.6863999</v>
      </c>
    </row>
    <row r="27" spans="1:25" ht="45" customHeight="1" x14ac:dyDescent="0.25">
      <c r="A27" s="46">
        <f t="shared" si="3"/>
        <v>21</v>
      </c>
      <c r="B27" s="132" t="s">
        <v>67</v>
      </c>
      <c r="C27" s="49">
        <f>A!C26+B!C27+'C'!C27+D!C27+E!C27+F!C27</f>
        <v>8388296585.000001</v>
      </c>
      <c r="D27" s="49"/>
      <c r="E27" s="49">
        <f>A!D26+B!D27+'C'!D27+D!D27+E!D27+F!D27</f>
        <v>0</v>
      </c>
      <c r="F27" s="49">
        <f>A!E26+B!E27+'C'!E27+D!E27+E!E27+F!E27</f>
        <v>0</v>
      </c>
      <c r="G27" s="49">
        <f>A!F26+B!F27+'C'!F27+D!F27+E!F27+F!F27</f>
        <v>0</v>
      </c>
      <c r="H27" s="49">
        <f>A!G26+B!G27+'C'!G27+D!G27+E!G27+F!G27</f>
        <v>0</v>
      </c>
      <c r="I27" s="49">
        <f>A!H26+B!H27+'C'!H27+D!H27+E!H27+F!H27</f>
        <v>0</v>
      </c>
      <c r="J27" s="49">
        <f t="shared" si="0"/>
        <v>0</v>
      </c>
      <c r="K27" s="49">
        <f>A!J26+B!J27+'C'!J27+D!J27+E!J27+F!J27</f>
        <v>0</v>
      </c>
      <c r="L27" s="49">
        <f>A!K26+B!K27+'C'!K27+D!K27+E!K27+F!K27</f>
        <v>0</v>
      </c>
      <c r="M27" s="49">
        <f>A!L26+B!L27+'C'!L27+D!L27+E!L27+F!L27</f>
        <v>0</v>
      </c>
      <c r="N27" s="49">
        <f>A!M26+B!M27+'C'!M27+D!M27+E!M27+F!M27</f>
        <v>0</v>
      </c>
      <c r="O27" s="105">
        <f>A!N26+B!N27+'C'!N27+D!N27+E!N27+F!N27</f>
        <v>0</v>
      </c>
      <c r="P27" s="49">
        <f>A!O26+B!O27+'C'!O27+D!O27+E!O27+F!O27</f>
        <v>0</v>
      </c>
      <c r="Q27" s="49">
        <f>A!P26+B!P27+'C'!P27+D!P27+E!P27+F!P27</f>
        <v>0</v>
      </c>
      <c r="R27" s="49">
        <f t="shared" si="1"/>
        <v>0</v>
      </c>
      <c r="S27" s="48">
        <f t="shared" si="2"/>
        <v>8388296585.000001</v>
      </c>
    </row>
    <row r="28" spans="1:25" s="50" customFormat="1" ht="24.95" customHeight="1" x14ac:dyDescent="0.25">
      <c r="A28" s="46">
        <f t="shared" si="3"/>
        <v>22</v>
      </c>
      <c r="B28" s="49" t="s">
        <v>68</v>
      </c>
      <c r="C28" s="49">
        <f>A!C27+B!C28+'C'!C28+D!C28+E!C28+F!C28</f>
        <v>6976581591.8999996</v>
      </c>
      <c r="D28" s="49"/>
      <c r="E28" s="49">
        <f>A!D27+B!D28+'C'!D28+D!D28+E!D28+F!D28</f>
        <v>0</v>
      </c>
      <c r="F28" s="49">
        <f>A!E27+B!E28+'C'!E28+D!E28+E!E28+F!E28</f>
        <v>0</v>
      </c>
      <c r="G28" s="49">
        <f>A!F27+B!F28+'C'!F28+D!F28+E!F28+F!F28</f>
        <v>0</v>
      </c>
      <c r="H28" s="49">
        <f>A!G27+B!G28+'C'!G28+D!G28+E!G28+F!G28</f>
        <v>0</v>
      </c>
      <c r="I28" s="49">
        <f>A!H27+B!H28+'C'!H28+D!H28+E!H28+F!H28</f>
        <v>0</v>
      </c>
      <c r="J28" s="49">
        <f t="shared" si="0"/>
        <v>0</v>
      </c>
      <c r="K28" s="49">
        <f>A!J27+B!J28+'C'!J28+D!J28+E!J28+F!J28</f>
        <v>0</v>
      </c>
      <c r="L28" s="49">
        <f>A!K27+B!K28+'C'!K28+D!K28+E!K28+F!K28</f>
        <v>0</v>
      </c>
      <c r="M28" s="49">
        <f>A!L27+B!L28+'C'!L28+D!L28+E!L28+F!L28</f>
        <v>0</v>
      </c>
      <c r="N28" s="49">
        <f>A!M27+B!M28+'C'!M28+D!M28+E!M28+F!M28</f>
        <v>0</v>
      </c>
      <c r="O28" s="105">
        <f>A!N27+B!N28+'C'!N28+D!N28+E!N28+F!N28</f>
        <v>0</v>
      </c>
      <c r="P28" s="49">
        <f>A!O27+B!O28+'C'!O28+D!O28+E!O28+F!O28</f>
        <v>0</v>
      </c>
      <c r="Q28" s="49">
        <f>A!P27+B!P28+'C'!P28+D!P28+E!P28+F!P28</f>
        <v>0</v>
      </c>
      <c r="R28" s="49">
        <f t="shared" si="1"/>
        <v>0</v>
      </c>
      <c r="S28" s="48">
        <f t="shared" si="2"/>
        <v>6976581591.8999996</v>
      </c>
    </row>
    <row r="29" spans="1:25" ht="35.25" customHeight="1" x14ac:dyDescent="0.25">
      <c r="A29" s="46">
        <f t="shared" si="3"/>
        <v>23</v>
      </c>
      <c r="B29" s="132" t="s">
        <v>69</v>
      </c>
      <c r="C29" s="49">
        <f>A!C28+B!C29+'C'!C29+D!C29+E!C29+F!C29</f>
        <v>5179423155.999999</v>
      </c>
      <c r="D29" s="49"/>
      <c r="E29" s="49">
        <f>A!D28+B!D29+'C'!D29+D!D29+E!D29+F!D29</f>
        <v>0</v>
      </c>
      <c r="F29" s="49">
        <f>A!E28+B!E29+'C'!E29+D!E29+E!E29+F!E29</f>
        <v>0</v>
      </c>
      <c r="G29" s="49">
        <f>A!F28+B!F29+'C'!F29+D!F29+E!F29+F!F29</f>
        <v>0</v>
      </c>
      <c r="H29" s="49">
        <f>A!G28+B!G29+'C'!G29+D!G29+E!G29+F!G29</f>
        <v>0</v>
      </c>
      <c r="I29" s="49">
        <f>A!H28+B!H29+'C'!H29+D!H29+E!H29+F!H29</f>
        <v>0</v>
      </c>
      <c r="J29" s="49">
        <f t="shared" si="0"/>
        <v>0</v>
      </c>
      <c r="K29" s="49">
        <f>A!J28+B!J29+'C'!J29+D!J29+E!J29+F!J29</f>
        <v>0</v>
      </c>
      <c r="L29" s="49">
        <f>A!K28+B!K29+'C'!K29+D!K29+E!K29+F!K29</f>
        <v>0</v>
      </c>
      <c r="M29" s="49">
        <f>A!L28+B!L29+'C'!L29+D!L29+E!L29+F!L29</f>
        <v>0</v>
      </c>
      <c r="N29" s="49">
        <f>A!M28+B!M29+'C'!M29+D!M29+E!M29+F!M29</f>
        <v>0</v>
      </c>
      <c r="O29" s="105">
        <f>A!N28+B!N29+'C'!N29+D!N29+E!N29+F!N29</f>
        <v>0</v>
      </c>
      <c r="P29" s="49">
        <f>A!O28+B!O29+'C'!O29+D!O29+E!O29+F!O29</f>
        <v>0</v>
      </c>
      <c r="Q29" s="49">
        <f>A!P28+B!P29+'C'!P29+D!P29+E!P29+F!P29</f>
        <v>0</v>
      </c>
      <c r="R29" s="49">
        <f t="shared" si="1"/>
        <v>0</v>
      </c>
      <c r="S29" s="48">
        <f t="shared" si="2"/>
        <v>5179423155.999999</v>
      </c>
    </row>
    <row r="30" spans="1:25" ht="24.95" customHeight="1" x14ac:dyDescent="0.25">
      <c r="A30" s="46">
        <f t="shared" si="3"/>
        <v>24</v>
      </c>
      <c r="B30" s="49" t="s">
        <v>70</v>
      </c>
      <c r="C30" s="49">
        <f>A!C29+B!C30+'C'!C30+D!C30+E!C30+F!C30</f>
        <v>37224391221.229996</v>
      </c>
      <c r="D30" s="49"/>
      <c r="E30" s="49">
        <f>A!D29+B!D30+'C'!D30+D!D30+E!D30+F!D30</f>
        <v>0</v>
      </c>
      <c r="F30" s="49">
        <f>A!E29+B!E30+'C'!E30+D!E30+E!E30+F!E30</f>
        <v>0</v>
      </c>
      <c r="G30" s="49">
        <f>A!F29+B!F30+'C'!F30+D!F30+E!F30+F!F30</f>
        <v>0</v>
      </c>
      <c r="H30" s="49">
        <f>A!G29+B!G30+'C'!G30+D!G30+E!G30+F!G30</f>
        <v>0</v>
      </c>
      <c r="I30" s="49">
        <f>A!H29+B!H30+'C'!H30+D!H30+E!H30+F!H30</f>
        <v>0</v>
      </c>
      <c r="J30" s="49">
        <f t="shared" si="0"/>
        <v>0</v>
      </c>
      <c r="K30" s="49">
        <f>A!J29+B!J30+'C'!J30+D!J30+E!J30+F!J30</f>
        <v>0</v>
      </c>
      <c r="L30" s="49">
        <f>A!K29+B!K30+'C'!K30+D!K30+E!K30+F!K30</f>
        <v>0</v>
      </c>
      <c r="M30" s="49">
        <f>A!L29+B!L30+'C'!L30+D!L30+E!L30+F!L30</f>
        <v>0</v>
      </c>
      <c r="N30" s="49">
        <f>A!M29+B!M30+'C'!M30+D!M30+E!M30+F!M30</f>
        <v>0</v>
      </c>
      <c r="O30" s="105">
        <f>A!N29+B!N30+'C'!N30+D!N30+E!N30+F!N30</f>
        <v>0</v>
      </c>
      <c r="P30" s="49">
        <f>A!O29+B!O30+'C'!O30+D!O30+E!O30+F!O30</f>
        <v>0</v>
      </c>
      <c r="Q30" s="49">
        <f>A!P29+B!P30+'C'!P30+D!P30+E!P30+F!P30</f>
        <v>0</v>
      </c>
      <c r="R30" s="49">
        <f t="shared" si="1"/>
        <v>0</v>
      </c>
      <c r="S30" s="48">
        <f t="shared" si="2"/>
        <v>37224391221.229996</v>
      </c>
      <c r="T30" s="19"/>
      <c r="U30" s="83"/>
      <c r="V30" s="19"/>
    </row>
    <row r="31" spans="1:25" ht="24.95" customHeight="1" x14ac:dyDescent="0.25">
      <c r="A31" s="46">
        <f t="shared" si="3"/>
        <v>25</v>
      </c>
      <c r="B31" s="49" t="s">
        <v>71</v>
      </c>
      <c r="C31" s="49">
        <f>A!C30+B!C31+'C'!C31+D!C31+E!C31+F!C31</f>
        <v>7768358587.4300003</v>
      </c>
      <c r="D31" s="49"/>
      <c r="E31" s="49">
        <f>A!D30+B!D31+'C'!D31+D!D31+E!D31+F!D31</f>
        <v>0</v>
      </c>
      <c r="F31" s="49">
        <f>A!E30+B!E31+'C'!E31+D!E31+E!E31+F!E31</f>
        <v>0</v>
      </c>
      <c r="G31" s="49">
        <f>A!F30+B!F31+'C'!F31+D!F31+E!F31+F!F31</f>
        <v>0</v>
      </c>
      <c r="H31" s="49">
        <f>A!G30+B!G31+'C'!G31+D!G31+E!G31+F!G31</f>
        <v>0</v>
      </c>
      <c r="I31" s="49">
        <f>A!H30+B!H31+'C'!H31+D!H31+E!H31+F!H31</f>
        <v>0</v>
      </c>
      <c r="J31" s="49">
        <f t="shared" si="0"/>
        <v>0</v>
      </c>
      <c r="K31" s="49">
        <f>A!J30+B!J31+'C'!J31+D!J31+E!J31+F!J31</f>
        <v>0</v>
      </c>
      <c r="L31" s="49">
        <f>A!K30+B!K31+'C'!K31+D!K31+E!K31+F!K31</f>
        <v>0</v>
      </c>
      <c r="M31" s="49">
        <f>A!L30+B!L31+'C'!L31+D!L31+E!L31+F!L31</f>
        <v>0</v>
      </c>
      <c r="N31" s="49">
        <f>A!M30+B!M31+'C'!M31+D!M31+E!M31+F!M31</f>
        <v>0</v>
      </c>
      <c r="O31" s="105">
        <f>A!N30+B!N31+'C'!N31+D!N31+E!N31+F!N31</f>
        <v>0</v>
      </c>
      <c r="P31" s="49">
        <f>A!O30+B!O31+'C'!O31+D!O31+E!O31+F!O31</f>
        <v>0</v>
      </c>
      <c r="Q31" s="49">
        <f>A!P30+B!P31+'C'!P31+D!P31+E!P31+F!P31</f>
        <v>0</v>
      </c>
      <c r="R31" s="49">
        <f t="shared" si="1"/>
        <v>0</v>
      </c>
      <c r="S31" s="48">
        <f t="shared" si="2"/>
        <v>7768358587.4300003</v>
      </c>
    </row>
    <row r="32" spans="1:25" s="20" customFormat="1" ht="24.95" customHeight="1" x14ac:dyDescent="0.25">
      <c r="A32" s="46">
        <f t="shared" si="3"/>
        <v>26</v>
      </c>
      <c r="B32" s="49" t="s">
        <v>72</v>
      </c>
      <c r="C32" s="49">
        <f>A!C31+B!C32+'C'!C32+D!C32+E!C32+F!C32</f>
        <v>2967678873</v>
      </c>
      <c r="D32" s="49"/>
      <c r="E32" s="49">
        <f>A!D31+B!D32+'C'!D32+D!D32+E!D32+F!D32</f>
        <v>0</v>
      </c>
      <c r="F32" s="49">
        <f>A!E31+B!E32+'C'!E32+D!E32+E!E32+F!E32</f>
        <v>0</v>
      </c>
      <c r="G32" s="49">
        <f>A!F31+B!F32+'C'!F32+D!F32+E!F32+F!F32</f>
        <v>0</v>
      </c>
      <c r="H32" s="49">
        <f>A!G31+B!G32+'C'!G32+D!G32+E!G32+F!G32</f>
        <v>0</v>
      </c>
      <c r="I32" s="49">
        <f>A!H31+B!H32+'C'!H32+D!H32+E!H32+F!H32</f>
        <v>0</v>
      </c>
      <c r="J32" s="49">
        <f t="shared" si="0"/>
        <v>0</v>
      </c>
      <c r="K32" s="49">
        <f>A!J31+B!J32+'C'!J32+D!J32+E!J32+F!J32</f>
        <v>0</v>
      </c>
      <c r="L32" s="49">
        <f>A!K31+B!K32+'C'!K32+D!K32+E!K32+F!K32</f>
        <v>0</v>
      </c>
      <c r="M32" s="49">
        <f>A!L31+B!L32+'C'!L32+D!L32+E!L32+F!L32</f>
        <v>0</v>
      </c>
      <c r="N32" s="49">
        <f>A!M31+B!M32+'C'!M32+D!M32+E!M32+F!M32</f>
        <v>0</v>
      </c>
      <c r="O32" s="105">
        <f>A!N31+B!N32+'C'!N32+D!N32+E!N32+F!N32</f>
        <v>0</v>
      </c>
      <c r="P32" s="49">
        <f>A!O31+B!O32+'C'!O32+D!O32+E!O32+F!O32</f>
        <v>0</v>
      </c>
      <c r="Q32" s="49">
        <f>A!P31+B!P32+'C'!P32+D!P32+E!P32+F!P32</f>
        <v>0</v>
      </c>
      <c r="R32" s="49">
        <f t="shared" si="1"/>
        <v>0</v>
      </c>
      <c r="S32" s="48">
        <f t="shared" si="2"/>
        <v>2967678873</v>
      </c>
    </row>
    <row r="33" spans="1:21" ht="24.95" customHeight="1" x14ac:dyDescent="0.25">
      <c r="A33" s="46">
        <f t="shared" si="3"/>
        <v>27</v>
      </c>
      <c r="B33" s="49" t="s">
        <v>7</v>
      </c>
      <c r="C33" s="49">
        <f>A!C32+B!C33+'C'!C33+D!C33+E!C33+F!C33</f>
        <v>4565731540</v>
      </c>
      <c r="D33" s="49"/>
      <c r="E33" s="49">
        <f>A!D32+B!D33+'C'!D33+D!D33+E!D33+F!D33</f>
        <v>0</v>
      </c>
      <c r="F33" s="49">
        <f>A!E32+B!E33+'C'!E33+D!E33+E!E33+F!E33</f>
        <v>0</v>
      </c>
      <c r="G33" s="49">
        <f>A!F32+B!F33+'C'!F33+D!F33+E!F33+F!F33</f>
        <v>0</v>
      </c>
      <c r="H33" s="49">
        <f>A!G32+B!G33+'C'!G33+D!G33+E!G33+F!G33</f>
        <v>0</v>
      </c>
      <c r="I33" s="49">
        <f>A!H32+B!H33+'C'!H33+D!H33+E!H33+F!H33</f>
        <v>0</v>
      </c>
      <c r="J33" s="49">
        <f t="shared" si="0"/>
        <v>0</v>
      </c>
      <c r="K33" s="49">
        <f>A!J32+B!J33+'C'!J33+D!J33+E!J33+F!J33</f>
        <v>0</v>
      </c>
      <c r="L33" s="49">
        <f>A!K32+B!K33+'C'!K33+D!K33+E!K33+F!K33</f>
        <v>0</v>
      </c>
      <c r="M33" s="49">
        <f>A!L32+B!L33+'C'!L33+D!L33+E!L33+F!L33</f>
        <v>0</v>
      </c>
      <c r="N33" s="49">
        <f>A!M32+B!M33+'C'!M33+D!M33+E!M33+F!M33</f>
        <v>0</v>
      </c>
      <c r="O33" s="105">
        <f>A!N32+B!N33+'C'!N33+D!N33+E!N33+F!N33</f>
        <v>0</v>
      </c>
      <c r="P33" s="49">
        <f>A!O32+B!O33+'C'!O33+D!O33+E!O33+F!O33</f>
        <v>0</v>
      </c>
      <c r="Q33" s="49">
        <f>A!P32+B!P33+'C'!P33+D!P33+E!P33+F!P33</f>
        <v>0</v>
      </c>
      <c r="R33" s="49">
        <f t="shared" si="1"/>
        <v>0</v>
      </c>
      <c r="S33" s="48">
        <f t="shared" si="2"/>
        <v>4565731540</v>
      </c>
    </row>
    <row r="34" spans="1:21" s="50" customFormat="1" ht="34.5" customHeight="1" x14ac:dyDescent="0.25">
      <c r="A34" s="46">
        <f t="shared" si="3"/>
        <v>28</v>
      </c>
      <c r="B34" s="132" t="s">
        <v>73</v>
      </c>
      <c r="C34" s="49">
        <f>A!C33+B!C34+'C'!C34+D!C34+E!C34+F!C34</f>
        <v>8258173500.3299999</v>
      </c>
      <c r="D34" s="49"/>
      <c r="E34" s="49">
        <f>A!D33+B!D34+'C'!D34+D!D34+E!D34+F!D34</f>
        <v>0</v>
      </c>
      <c r="F34" s="49">
        <f>A!E33+B!E34+'C'!E34+D!E34+E!E34+F!E34</f>
        <v>0</v>
      </c>
      <c r="G34" s="49">
        <f>A!F33+B!F34+'C'!F34+D!F34+E!F34+F!F34</f>
        <v>0</v>
      </c>
      <c r="H34" s="49">
        <f>A!G33+B!G34+'C'!G34+D!G34+E!G34+F!G34</f>
        <v>0</v>
      </c>
      <c r="I34" s="49">
        <f>A!H33+B!H34+'C'!H34+D!H34+E!H34+F!H34</f>
        <v>0</v>
      </c>
      <c r="J34" s="49">
        <f t="shared" si="0"/>
        <v>0</v>
      </c>
      <c r="K34" s="49">
        <f>A!J33+B!J34+'C'!J34+D!J34+E!J34+F!J34</f>
        <v>0</v>
      </c>
      <c r="L34" s="49">
        <f>A!K33+B!K34+'C'!K34+D!K34+E!K34+F!K34</f>
        <v>0</v>
      </c>
      <c r="M34" s="49">
        <f>A!L33+B!L34+'C'!L34+D!L34+E!L34+F!L34</f>
        <v>0</v>
      </c>
      <c r="N34" s="49">
        <f>A!M33+B!M34+'C'!M34+D!M34+E!M34+F!M34</f>
        <v>0</v>
      </c>
      <c r="O34" s="105">
        <f>A!N33+B!N34+'C'!N34+D!N34+E!N34+F!N34</f>
        <v>0</v>
      </c>
      <c r="P34" s="49">
        <f>A!O33+B!O34+'C'!O34+D!O34+E!O34+F!O34</f>
        <v>0</v>
      </c>
      <c r="Q34" s="49">
        <f>A!P33+B!P34+'C'!P34+D!P34+E!P34+F!P34</f>
        <v>0</v>
      </c>
      <c r="R34" s="49">
        <f t="shared" si="1"/>
        <v>0</v>
      </c>
      <c r="S34" s="48">
        <f t="shared" si="2"/>
        <v>8258173500.3299999</v>
      </c>
    </row>
    <row r="35" spans="1:21" s="50" customFormat="1" ht="24.95" customHeight="1" x14ac:dyDescent="0.25">
      <c r="A35" s="46">
        <f t="shared" si="3"/>
        <v>29</v>
      </c>
      <c r="B35" s="49" t="s">
        <v>74</v>
      </c>
      <c r="C35" s="49">
        <f>A!C34+B!C35+'C'!C35+D!C35+E!C35+F!C35</f>
        <v>99023661800.832901</v>
      </c>
      <c r="D35" s="49"/>
      <c r="E35" s="49">
        <f>A!D34+B!D35+'C'!D35+D!D35+E!D35+F!D35</f>
        <v>0</v>
      </c>
      <c r="F35" s="49">
        <f>A!E34+B!E35+'C'!E35+D!E35+E!E35+F!E35</f>
        <v>0</v>
      </c>
      <c r="G35" s="49">
        <f>A!F34+B!F35+'C'!F35+D!F35+E!F35+F!F35</f>
        <v>0</v>
      </c>
      <c r="H35" s="49">
        <f>A!G34+B!G35+'C'!G35+D!G35+E!G35+F!G35</f>
        <v>0</v>
      </c>
      <c r="I35" s="49">
        <f>A!H34+B!H35+'C'!H35+D!H35+E!H35+F!H35</f>
        <v>0</v>
      </c>
      <c r="J35" s="49">
        <f t="shared" si="0"/>
        <v>0</v>
      </c>
      <c r="K35" s="49">
        <f>A!J34+B!J35+'C'!J35+D!J35+E!J35+F!J35</f>
        <v>0</v>
      </c>
      <c r="L35" s="49">
        <f>A!K34+B!K35+'C'!K35+D!K35+E!K35+F!K35</f>
        <v>0</v>
      </c>
      <c r="M35" s="49">
        <f>A!L34+B!L35+'C'!L35+D!L35+E!L35+F!L35</f>
        <v>0</v>
      </c>
      <c r="N35" s="49">
        <f>A!M34+B!M35+'C'!M35+D!M35+E!M35+F!M35</f>
        <v>0</v>
      </c>
      <c r="O35" s="105">
        <f>A!N34+B!N35+'C'!N35+D!N35+E!N35+F!N35</f>
        <v>0</v>
      </c>
      <c r="P35" s="49">
        <f>A!O34+B!O35+'C'!O35+D!O35+E!O35+F!O35</f>
        <v>0</v>
      </c>
      <c r="Q35" s="49">
        <f>A!P34+B!P35+'C'!P35+D!P35+E!P35+F!P35</f>
        <v>0</v>
      </c>
      <c r="R35" s="49">
        <f t="shared" si="1"/>
        <v>0</v>
      </c>
      <c r="S35" s="48">
        <f t="shared" si="2"/>
        <v>99023661800.832901</v>
      </c>
    </row>
    <row r="36" spans="1:21" ht="24.95" customHeight="1" x14ac:dyDescent="0.25">
      <c r="A36" s="46">
        <f t="shared" si="3"/>
        <v>30</v>
      </c>
      <c r="B36" s="49" t="s">
        <v>75</v>
      </c>
      <c r="C36" s="49">
        <f>A!C35+B!C36+'C'!C36+D!C36+E!C36+F!C36</f>
        <v>8482001970</v>
      </c>
      <c r="D36" s="49"/>
      <c r="E36" s="49">
        <f>A!D35+B!D36+'C'!D36+D!D36+E!D36+F!D36</f>
        <v>0</v>
      </c>
      <c r="F36" s="49">
        <f>A!E35+B!E36+'C'!E36+D!E36+E!E36+F!E36</f>
        <v>0</v>
      </c>
      <c r="G36" s="49">
        <f>A!F35+B!F36+'C'!F36+D!F36+E!F36+F!F36</f>
        <v>0</v>
      </c>
      <c r="H36" s="49">
        <f>A!G35+B!G36+'C'!G36+D!G36+E!G36+F!G36</f>
        <v>0</v>
      </c>
      <c r="I36" s="49">
        <f>A!H35+B!H36+'C'!H36+D!H36+E!H36+F!H36</f>
        <v>0</v>
      </c>
      <c r="J36" s="49">
        <f t="shared" si="0"/>
        <v>0</v>
      </c>
      <c r="K36" s="49">
        <f>A!J35+B!J36+'C'!J36+D!J36+E!J36+F!J36</f>
        <v>0</v>
      </c>
      <c r="L36" s="49">
        <f>A!K35+B!K36+'C'!K36+D!K36+E!K36+F!K36</f>
        <v>0</v>
      </c>
      <c r="M36" s="49">
        <f>A!L35+B!L36+'C'!L36+D!L36+E!L36+F!L36</f>
        <v>0</v>
      </c>
      <c r="N36" s="49">
        <f>A!M35+B!M36+'C'!M36+D!M36+E!M36+F!M36</f>
        <v>0</v>
      </c>
      <c r="O36" s="105">
        <f>A!N35+B!N36+'C'!N36+D!N36+E!N36+F!N36</f>
        <v>0</v>
      </c>
      <c r="P36" s="49">
        <f>A!O35+B!O36+'C'!O36+D!O36+E!O36+F!O36</f>
        <v>0</v>
      </c>
      <c r="Q36" s="49">
        <f>A!P35+B!P36+'C'!P36+D!P36+E!P36+F!P36</f>
        <v>0</v>
      </c>
      <c r="R36" s="49">
        <f t="shared" si="1"/>
        <v>0</v>
      </c>
      <c r="S36" s="48">
        <f t="shared" si="2"/>
        <v>8482001970</v>
      </c>
    </row>
    <row r="37" spans="1:21" ht="24.95" customHeight="1" x14ac:dyDescent="0.25">
      <c r="A37" s="46">
        <f t="shared" si="3"/>
        <v>31</v>
      </c>
      <c r="B37" s="49" t="s">
        <v>8</v>
      </c>
      <c r="C37" s="49">
        <f>A!C36+B!C37+'C'!C37+D!C37+E!C37+F!C37</f>
        <v>2258269783</v>
      </c>
      <c r="D37" s="49"/>
      <c r="E37" s="49">
        <f>A!D36+B!D37+'C'!D37+D!D37+E!D37+F!D37</f>
        <v>0</v>
      </c>
      <c r="F37" s="49">
        <f>A!E36+B!E37+'C'!E37+D!E37+E!E37+F!E37</f>
        <v>0</v>
      </c>
      <c r="G37" s="49">
        <f>A!F36+B!F37+'C'!F37+D!F37+E!F37+F!F37</f>
        <v>0</v>
      </c>
      <c r="H37" s="49">
        <f>A!G36+B!G37+'C'!G37+D!G37+E!G37+F!G37</f>
        <v>0</v>
      </c>
      <c r="I37" s="49">
        <f>A!H36+B!H37+'C'!H37+D!H37+E!H37+F!H37</f>
        <v>0</v>
      </c>
      <c r="J37" s="49">
        <f t="shared" si="0"/>
        <v>0</v>
      </c>
      <c r="K37" s="49">
        <f>A!J36+B!J37+'C'!J37+D!J37+E!J37+F!J37</f>
        <v>0</v>
      </c>
      <c r="L37" s="49">
        <f>A!K36+B!K37+'C'!K37+D!K37+E!K37+F!K37</f>
        <v>0</v>
      </c>
      <c r="M37" s="49">
        <f>A!L36+B!L37+'C'!L37+D!L37+E!L37+F!L37</f>
        <v>0</v>
      </c>
      <c r="N37" s="49">
        <f>A!M36+B!M37+'C'!M37+D!M37+E!M37+F!M37</f>
        <v>0</v>
      </c>
      <c r="O37" s="105">
        <f>A!N36+B!N37+'C'!N37+D!N37+E!N37+F!N37</f>
        <v>0</v>
      </c>
      <c r="P37" s="49">
        <f>A!O36+B!O37+'C'!O37+D!O37+E!O37+F!O37</f>
        <v>0</v>
      </c>
      <c r="Q37" s="49">
        <f>A!P36+B!P37+'C'!P37+D!P37+E!P37+F!P37</f>
        <v>0</v>
      </c>
      <c r="R37" s="49">
        <f t="shared" si="1"/>
        <v>0</v>
      </c>
      <c r="S37" s="48">
        <f t="shared" si="2"/>
        <v>2258269783</v>
      </c>
    </row>
    <row r="38" spans="1:21" ht="24.95" customHeight="1" x14ac:dyDescent="0.25">
      <c r="A38" s="46">
        <f t="shared" si="3"/>
        <v>32</v>
      </c>
      <c r="B38" s="49" t="s">
        <v>9</v>
      </c>
      <c r="C38" s="49">
        <f>A!C37+B!C38+'C'!C38+D!C38+E!C38+F!C38</f>
        <v>1553720395</v>
      </c>
      <c r="D38" s="49"/>
      <c r="E38" s="49">
        <f>A!D37+B!D38+'C'!D38+D!D38+E!D38+F!D38</f>
        <v>0</v>
      </c>
      <c r="F38" s="49">
        <f>A!E37+B!E38+'C'!E38+D!E38+E!E38+F!E38</f>
        <v>0</v>
      </c>
      <c r="G38" s="49">
        <f>A!F37+B!F38+'C'!F38+D!F38+E!F38+F!F38</f>
        <v>0</v>
      </c>
      <c r="H38" s="49">
        <f>A!G37+B!G38+'C'!G38+D!G38+E!G38+F!G38</f>
        <v>0</v>
      </c>
      <c r="I38" s="49">
        <f>A!H37+B!H38+'C'!H38+D!H38+E!H38+F!H38</f>
        <v>0</v>
      </c>
      <c r="J38" s="49">
        <f t="shared" si="0"/>
        <v>0</v>
      </c>
      <c r="K38" s="49">
        <f>A!J37+B!J38+'C'!J38+D!J38+E!J38+F!J38</f>
        <v>0</v>
      </c>
      <c r="L38" s="49">
        <f>A!K37+B!K38+'C'!K38+D!K38+E!K38+F!K38</f>
        <v>0</v>
      </c>
      <c r="M38" s="49">
        <f>A!L37+B!L38+'C'!L38+D!L38+E!L38+F!L38</f>
        <v>0</v>
      </c>
      <c r="N38" s="49">
        <f>A!M37+B!M38+'C'!M38+D!M38+E!M38+F!M38</f>
        <v>0</v>
      </c>
      <c r="O38" s="105">
        <f>A!N37+B!N38+'C'!N38+D!N38+E!N38+F!N38</f>
        <v>0</v>
      </c>
      <c r="P38" s="49">
        <f>A!O37+B!O38+'C'!O38+D!O38+E!O38+F!O38</f>
        <v>0</v>
      </c>
      <c r="Q38" s="49">
        <f>A!P37+B!P38+'C'!P38+D!P38+E!P38+F!P38</f>
        <v>0</v>
      </c>
      <c r="R38" s="49">
        <f t="shared" si="1"/>
        <v>0</v>
      </c>
      <c r="S38" s="48">
        <f t="shared" si="2"/>
        <v>1553720395</v>
      </c>
    </row>
    <row r="39" spans="1:21" ht="24.95" customHeight="1" x14ac:dyDescent="0.25">
      <c r="A39" s="46">
        <f t="shared" si="3"/>
        <v>33</v>
      </c>
      <c r="B39" s="49" t="s">
        <v>10</v>
      </c>
      <c r="C39" s="49">
        <f>A!C38+B!C39+'C'!C39+D!C39+E!C39+F!C39</f>
        <v>1387305424.4899998</v>
      </c>
      <c r="D39" s="49"/>
      <c r="E39" s="49">
        <f>A!D38+B!D39+'C'!D39+D!D39+E!D39+F!D39</f>
        <v>0</v>
      </c>
      <c r="F39" s="49">
        <f>A!E38+B!E39+'C'!E39+D!E39+E!E39+F!E39</f>
        <v>0</v>
      </c>
      <c r="G39" s="49">
        <f>A!F38+B!F39+'C'!F39+D!F39+E!F39+F!F39</f>
        <v>0</v>
      </c>
      <c r="H39" s="49">
        <f>A!G38+B!G39+'C'!G39+D!G39+E!G39+F!G39</f>
        <v>0</v>
      </c>
      <c r="I39" s="49">
        <f>A!H38+B!H39+'C'!H39+D!H39+E!H39+F!H39</f>
        <v>0</v>
      </c>
      <c r="J39" s="49">
        <f t="shared" si="0"/>
        <v>0</v>
      </c>
      <c r="K39" s="49">
        <f>A!J38+B!J39+'C'!J39+D!J39+E!J39+F!J39</f>
        <v>0</v>
      </c>
      <c r="L39" s="49">
        <f>A!K38+B!K39+'C'!K39+D!K39+E!K39+F!K39</f>
        <v>0</v>
      </c>
      <c r="M39" s="49">
        <f>A!L38+B!L39+'C'!L39+D!L39+E!L39+F!L39</f>
        <v>0</v>
      </c>
      <c r="N39" s="49">
        <f>A!M38+B!M39+'C'!M39+D!M39+E!M39+F!M39</f>
        <v>0</v>
      </c>
      <c r="O39" s="105">
        <f>A!N38+B!N39+'C'!N39+D!N39+E!N39+F!N39</f>
        <v>0</v>
      </c>
      <c r="P39" s="49">
        <f>A!O38+B!O39+'C'!O39+D!O39+E!O39+F!O39</f>
        <v>0</v>
      </c>
      <c r="Q39" s="49">
        <f>A!P38+B!P39+'C'!P39+D!P39+E!P39+F!P39</f>
        <v>0</v>
      </c>
      <c r="R39" s="49">
        <f t="shared" si="1"/>
        <v>0</v>
      </c>
      <c r="S39" s="48">
        <f t="shared" si="2"/>
        <v>1387305424.4899998</v>
      </c>
    </row>
    <row r="40" spans="1:21" ht="24.95" customHeight="1" x14ac:dyDescent="0.25">
      <c r="A40" s="46">
        <f t="shared" si="3"/>
        <v>34</v>
      </c>
      <c r="B40" s="49" t="s">
        <v>12</v>
      </c>
      <c r="C40" s="49">
        <f>A!C39+B!C40+'C'!C40+D!C40+E!C40+F!C40</f>
        <v>6075590517</v>
      </c>
      <c r="D40" s="49"/>
      <c r="E40" s="49">
        <f>A!D39+B!D40+'C'!D40+D!D40+E!D40+F!D40</f>
        <v>0</v>
      </c>
      <c r="F40" s="49">
        <f>A!E39+B!E40+'C'!E40+D!E40+E!E40+F!E40</f>
        <v>0</v>
      </c>
      <c r="G40" s="49">
        <f>A!F39+B!F40+'C'!F40+D!F40+E!F40+F!F40</f>
        <v>0</v>
      </c>
      <c r="H40" s="49">
        <f>A!G39+B!G40+'C'!G40+D!G40+E!G40+F!G40</f>
        <v>0</v>
      </c>
      <c r="I40" s="49">
        <f>A!H39+B!H40+'C'!H40+D!H40+E!H40+F!H40</f>
        <v>0</v>
      </c>
      <c r="J40" s="49">
        <f t="shared" si="0"/>
        <v>0</v>
      </c>
      <c r="K40" s="49">
        <f>A!J39+B!J40+'C'!J40+D!J40+E!J40+F!J40</f>
        <v>0</v>
      </c>
      <c r="L40" s="49">
        <f>A!K39+B!K40+'C'!K40+D!K40+E!K40+F!K40</f>
        <v>0</v>
      </c>
      <c r="M40" s="49">
        <f>A!L39+B!L40+'C'!L40+D!L40+E!L40+F!L40</f>
        <v>0</v>
      </c>
      <c r="N40" s="49">
        <f>A!M39+B!M40+'C'!M40+D!M40+E!M40+F!M40</f>
        <v>0</v>
      </c>
      <c r="O40" s="105">
        <f>A!N39+B!N40+'C'!N40+D!N40+E!N40+F!N40</f>
        <v>0</v>
      </c>
      <c r="P40" s="49">
        <f>A!O39+B!O40+'C'!O40+D!O40+E!O40+F!O40</f>
        <v>0</v>
      </c>
      <c r="Q40" s="49">
        <f>A!P39+B!P40+'C'!P40+D!P40+E!P40+F!P40</f>
        <v>0</v>
      </c>
      <c r="R40" s="49">
        <f t="shared" si="1"/>
        <v>0</v>
      </c>
      <c r="S40" s="48">
        <f t="shared" si="2"/>
        <v>6075590517</v>
      </c>
    </row>
    <row r="41" spans="1:21" ht="24.95" customHeight="1" x14ac:dyDescent="0.25">
      <c r="A41" s="46">
        <f t="shared" si="3"/>
        <v>35</v>
      </c>
      <c r="B41" s="49" t="s">
        <v>11</v>
      </c>
      <c r="C41" s="49">
        <f>A!C40+B!C41+'C'!C41+D!C41+E!C41+F!C41</f>
        <v>10362899202</v>
      </c>
      <c r="D41" s="49"/>
      <c r="E41" s="49">
        <f>A!D40+B!D41+'C'!D41+D!D41+E!D41+F!D41</f>
        <v>0</v>
      </c>
      <c r="F41" s="49">
        <f>A!E40+B!E41+'C'!E41+D!E41+E!E41+F!E41</f>
        <v>0</v>
      </c>
      <c r="G41" s="49">
        <f>A!F40+B!F41+'C'!F41+D!F41+E!F41+F!F41</f>
        <v>0</v>
      </c>
      <c r="H41" s="49">
        <f>A!G40+B!G41+'C'!G41+D!G41+E!G41+F!G41</f>
        <v>0</v>
      </c>
      <c r="I41" s="49">
        <f>A!H40+B!H41+'C'!H41+D!H41+E!H41+F!H41</f>
        <v>0</v>
      </c>
      <c r="J41" s="49">
        <f t="shared" si="0"/>
        <v>0</v>
      </c>
      <c r="K41" s="49">
        <f>A!J40+B!J41+'C'!J41+D!J41+E!J41+F!J41</f>
        <v>0</v>
      </c>
      <c r="L41" s="49">
        <f>A!K40+B!K41+'C'!K41+D!K41+E!K41+F!K41</f>
        <v>0</v>
      </c>
      <c r="M41" s="49">
        <f>A!L40+B!L41+'C'!L41+D!L41+E!L41+F!L41</f>
        <v>0</v>
      </c>
      <c r="N41" s="49">
        <f>A!M40+B!M41+'C'!M41+D!M41+E!M41+F!M41</f>
        <v>0</v>
      </c>
      <c r="O41" s="105">
        <f>A!N40+B!N41+'C'!N41+D!N41+E!N41+F!N41</f>
        <v>0</v>
      </c>
      <c r="P41" s="49">
        <f>A!O40+B!O41+'C'!O41+D!O41+E!O41+F!O41</f>
        <v>0</v>
      </c>
      <c r="Q41" s="49">
        <f>A!P40+B!P41+'C'!P41+D!P41+E!P41+F!P41</f>
        <v>0</v>
      </c>
      <c r="R41" s="49">
        <f t="shared" si="1"/>
        <v>0</v>
      </c>
      <c r="S41" s="48">
        <f t="shared" si="2"/>
        <v>10362899202</v>
      </c>
    </row>
    <row r="42" spans="1:21" s="50" customFormat="1" ht="24.95" customHeight="1" x14ac:dyDescent="0.25">
      <c r="A42" s="46">
        <f t="shared" si="3"/>
        <v>36</v>
      </c>
      <c r="B42" s="49" t="s">
        <v>13</v>
      </c>
      <c r="C42" s="49">
        <f>A!C41+B!C42+'C'!C42+D!C42+E!C42+F!C42</f>
        <v>2724272189</v>
      </c>
      <c r="D42" s="49"/>
      <c r="E42" s="49">
        <f>A!D41+B!D42+'C'!D42+D!D42+E!D42+F!D42</f>
        <v>0</v>
      </c>
      <c r="F42" s="49">
        <f>A!E41+B!E42+'C'!E42+D!E42+E!E42+F!E42</f>
        <v>0</v>
      </c>
      <c r="G42" s="49">
        <f>A!F41+B!F42+'C'!F42+D!F42+E!F42+F!F42</f>
        <v>0</v>
      </c>
      <c r="H42" s="49">
        <f>A!G41+B!G42+'C'!G42+D!G42+E!G42+F!G42</f>
        <v>0</v>
      </c>
      <c r="I42" s="49">
        <f>A!H41+B!H42+'C'!H42+D!H42+E!H42+F!H42</f>
        <v>0</v>
      </c>
      <c r="J42" s="49">
        <f t="shared" si="0"/>
        <v>0</v>
      </c>
      <c r="K42" s="49">
        <f>A!J41+B!J42+'C'!J42+D!J42+E!J42+F!J42</f>
        <v>0</v>
      </c>
      <c r="L42" s="49">
        <f>A!K41+B!K42+'C'!K42+D!K42+E!K42+F!K42</f>
        <v>0</v>
      </c>
      <c r="M42" s="49">
        <f>A!L41+B!L42+'C'!L42+D!L42+E!L42+F!L42</f>
        <v>0</v>
      </c>
      <c r="N42" s="49">
        <f>A!M41+B!M42+'C'!M42+D!M42+E!M42+F!M42</f>
        <v>0</v>
      </c>
      <c r="O42" s="105">
        <f>A!N41+B!N42+'C'!N42+D!N42+E!N42+F!N42</f>
        <v>0</v>
      </c>
      <c r="P42" s="49">
        <f>A!O41+B!O42+'C'!O42+D!O42+E!O42+F!O42</f>
        <v>0</v>
      </c>
      <c r="Q42" s="49">
        <f>A!P41+B!P42+'C'!P42+D!P42+E!P42+F!P42</f>
        <v>0</v>
      </c>
      <c r="R42" s="49">
        <f t="shared" si="1"/>
        <v>0</v>
      </c>
      <c r="S42" s="48">
        <f t="shared" si="2"/>
        <v>2724272189</v>
      </c>
      <c r="T42" s="131"/>
      <c r="U42" s="84"/>
    </row>
    <row r="43" spans="1:21" ht="24.95" customHeight="1" x14ac:dyDescent="0.25">
      <c r="A43" s="46">
        <f t="shared" si="3"/>
        <v>37</v>
      </c>
      <c r="B43" s="49" t="s">
        <v>14</v>
      </c>
      <c r="C43" s="49">
        <f>A!C42+B!C43+'C'!C43+D!C43+E!C43+F!C43</f>
        <v>5900619915</v>
      </c>
      <c r="D43" s="49"/>
      <c r="E43" s="49">
        <f>A!D42+B!D43+'C'!D43+D!D43+E!D43+F!D43</f>
        <v>0</v>
      </c>
      <c r="F43" s="49">
        <f>A!E42+B!E43+'C'!E43+D!E43+E!E43+F!E43</f>
        <v>0</v>
      </c>
      <c r="G43" s="49">
        <f>A!F42+B!F43+'C'!F43+D!F43+E!F43+F!F43</f>
        <v>0</v>
      </c>
      <c r="H43" s="49">
        <f>A!G42+B!G43+'C'!G43+D!G43+E!G43+F!G43</f>
        <v>0</v>
      </c>
      <c r="I43" s="49">
        <f>A!H42+B!H43+'C'!H43+D!H43+E!H43+F!H43</f>
        <v>0</v>
      </c>
      <c r="J43" s="49">
        <f t="shared" si="0"/>
        <v>0</v>
      </c>
      <c r="K43" s="49">
        <f>A!J42+B!J43+'C'!J43+D!J43+E!J43+F!J43</f>
        <v>0</v>
      </c>
      <c r="L43" s="49">
        <f>A!K42+B!K43+'C'!K43+D!K43+E!K43+F!K43</f>
        <v>0</v>
      </c>
      <c r="M43" s="49">
        <f>A!L42+B!L43+'C'!L43+D!L43+E!L43+F!L43</f>
        <v>0</v>
      </c>
      <c r="N43" s="49">
        <f>A!M42+B!M43+'C'!M43+D!M43+E!M43+F!M43</f>
        <v>0</v>
      </c>
      <c r="O43" s="105">
        <f>A!N42+B!N43+'C'!N43+D!N43+E!N43+F!N43</f>
        <v>0</v>
      </c>
      <c r="P43" s="49">
        <f>A!O42+B!O43+'C'!O43+D!O43+E!O43+F!O43</f>
        <v>0</v>
      </c>
      <c r="Q43" s="49">
        <f>A!P42+B!P43+'C'!P43+D!P43+E!P43+F!P43</f>
        <v>0</v>
      </c>
      <c r="R43" s="49">
        <f t="shared" si="1"/>
        <v>0</v>
      </c>
      <c r="S43" s="48">
        <f t="shared" si="2"/>
        <v>5900619915</v>
      </c>
    </row>
    <row r="44" spans="1:21" s="50" customFormat="1" ht="24.95" customHeight="1" x14ac:dyDescent="0.25">
      <c r="A44" s="46">
        <f t="shared" si="3"/>
        <v>38</v>
      </c>
      <c r="B44" s="49" t="s">
        <v>16</v>
      </c>
      <c r="C44" s="49">
        <f>A!C43+B!C44+'C'!C44+D!C44+E!C44+F!C44</f>
        <v>2748978088.3499999</v>
      </c>
      <c r="D44" s="49"/>
      <c r="E44" s="49">
        <f>A!D43+B!D44+'C'!D44+D!D44+E!D44+F!D44</f>
        <v>0</v>
      </c>
      <c r="F44" s="49">
        <f>A!E43+B!E44+'C'!E44+D!E44+E!E44+F!E44</f>
        <v>0</v>
      </c>
      <c r="G44" s="49">
        <f>A!F43+B!F44+'C'!F44+D!F44+E!F44+F!F44</f>
        <v>0</v>
      </c>
      <c r="H44" s="49">
        <f>A!G43+B!G44+'C'!G44+D!G44+E!G44+F!G44</f>
        <v>0</v>
      </c>
      <c r="I44" s="49">
        <f>A!H43+B!H44+'C'!H44+D!H44+E!H44+F!H44</f>
        <v>0</v>
      </c>
      <c r="J44" s="49">
        <f t="shared" si="0"/>
        <v>0</v>
      </c>
      <c r="K44" s="49">
        <f>A!J43+B!J44+'C'!J44+D!J44+E!J44+F!J44</f>
        <v>0</v>
      </c>
      <c r="L44" s="49">
        <f>A!K43+B!K44+'C'!K44+D!K44+E!K44+F!K44</f>
        <v>0</v>
      </c>
      <c r="M44" s="49">
        <f>A!L43+B!L44+'C'!L44+D!L44+E!L44+F!L44</f>
        <v>0</v>
      </c>
      <c r="N44" s="49">
        <f>A!M43+B!M44+'C'!M44+D!M44+E!M44+F!M44</f>
        <v>0</v>
      </c>
      <c r="O44" s="105">
        <f>A!N43+B!N44+'C'!N44+D!N44+E!N44+F!N44</f>
        <v>0</v>
      </c>
      <c r="P44" s="49">
        <f>A!O43+B!O44+'C'!O44+D!O44+E!O44+F!O44</f>
        <v>0</v>
      </c>
      <c r="Q44" s="49">
        <f>A!P43+B!P44+'C'!P44+D!P44+E!P44+F!P44</f>
        <v>0</v>
      </c>
      <c r="R44" s="49">
        <f t="shared" si="1"/>
        <v>0</v>
      </c>
      <c r="S44" s="48">
        <f t="shared" si="2"/>
        <v>2748978088.3499999</v>
      </c>
    </row>
    <row r="45" spans="1:21" s="50" customFormat="1" ht="24.95" customHeight="1" x14ac:dyDescent="0.25">
      <c r="A45" s="46">
        <f t="shared" si="3"/>
        <v>39</v>
      </c>
      <c r="B45" s="49" t="s">
        <v>15</v>
      </c>
      <c r="C45" s="49">
        <f>A!C44+B!C45+'C'!C45+D!C45+E!C45+F!C45</f>
        <v>3735628180</v>
      </c>
      <c r="D45" s="49"/>
      <c r="E45" s="49">
        <f>A!D44+B!D45+'C'!D45+D!D45+E!D45+F!D45</f>
        <v>0</v>
      </c>
      <c r="F45" s="49">
        <f>A!E44+B!E45+'C'!E45+D!E45+E!E45+F!E45</f>
        <v>0</v>
      </c>
      <c r="G45" s="49">
        <f>A!F44+B!F45+'C'!F45+D!F45+E!F45+F!F45</f>
        <v>0</v>
      </c>
      <c r="H45" s="49">
        <f>A!G44+B!G45+'C'!G45+D!G45+E!G45+F!G45</f>
        <v>0</v>
      </c>
      <c r="I45" s="49">
        <f>A!H44+B!H45+'C'!H45+D!H45+E!H45+F!H45</f>
        <v>0</v>
      </c>
      <c r="J45" s="49">
        <f t="shared" si="0"/>
        <v>0</v>
      </c>
      <c r="K45" s="49">
        <f>A!J44+B!J45+'C'!J45+D!J45+E!J45+F!J45</f>
        <v>0</v>
      </c>
      <c r="L45" s="49">
        <f>A!K44+B!K45+'C'!K45+D!K45+E!K45+F!K45</f>
        <v>0</v>
      </c>
      <c r="M45" s="49">
        <f>A!L44+B!L45+'C'!L45+D!L45+E!L45+F!L45</f>
        <v>0</v>
      </c>
      <c r="N45" s="49">
        <f>A!M44+B!M45+'C'!M45+D!M45+E!M45+F!M45</f>
        <v>0</v>
      </c>
      <c r="O45" s="105">
        <f>A!N44+B!N45+'C'!N45+D!N45+E!N45+F!N45</f>
        <v>0</v>
      </c>
      <c r="P45" s="49">
        <f>A!O44+B!O45+'C'!O45+D!O45+E!O45+F!O45</f>
        <v>0</v>
      </c>
      <c r="Q45" s="49">
        <f>A!P44+B!P45+'C'!P45+D!P45+E!P45+F!P45</f>
        <v>0</v>
      </c>
      <c r="R45" s="49">
        <f t="shared" si="1"/>
        <v>0</v>
      </c>
      <c r="S45" s="48">
        <f t="shared" si="2"/>
        <v>3735628180</v>
      </c>
    </row>
    <row r="46" spans="1:21" s="50" customFormat="1" ht="24.95" customHeight="1" x14ac:dyDescent="0.25">
      <c r="A46" s="46">
        <f t="shared" si="3"/>
        <v>40</v>
      </c>
      <c r="B46" s="49" t="s">
        <v>4</v>
      </c>
      <c r="C46" s="49">
        <f>A!C45+B!C46+'C'!C46+D!C46+E!C46+F!C46</f>
        <v>234624522640.04999</v>
      </c>
      <c r="D46" s="49"/>
      <c r="E46" s="49">
        <f>A!D45+B!D46+'C'!D46+D!D46+E!D46+F!D46</f>
        <v>0</v>
      </c>
      <c r="F46" s="49">
        <f>A!E45+B!E46+'C'!E46+D!E46+E!E46+F!E46</f>
        <v>0</v>
      </c>
      <c r="G46" s="49">
        <f>A!F45+B!F46+'C'!F46+D!F46+E!F46+F!F46</f>
        <v>0</v>
      </c>
      <c r="H46" s="49">
        <f>A!G45+B!G46+'C'!G46+D!G46+E!G46+F!G46</f>
        <v>0</v>
      </c>
      <c r="I46" s="49">
        <f>A!H45+B!H46+'C'!H46+D!H46+E!H46+F!H46</f>
        <v>0</v>
      </c>
      <c r="J46" s="49">
        <f t="shared" si="0"/>
        <v>0</v>
      </c>
      <c r="K46" s="49">
        <f>A!J45+B!J46+'C'!J46+D!J46+E!J46+F!J46</f>
        <v>0</v>
      </c>
      <c r="L46" s="49">
        <f>A!K45+B!K46+'C'!K46+D!K46+E!K46+F!K46</f>
        <v>0</v>
      </c>
      <c r="M46" s="49">
        <f>A!L45+B!L46+'C'!L46+D!L46+E!L46+F!L46</f>
        <v>0</v>
      </c>
      <c r="N46" s="49"/>
      <c r="O46" s="105">
        <f>A!N45+B!N46+'C'!N46+D!N46+E!N46+F!N46</f>
        <v>0</v>
      </c>
      <c r="P46" s="49">
        <f>A!O45+B!O46+'C'!O46+D!O46+E!O46+F!O46</f>
        <v>0</v>
      </c>
      <c r="Q46" s="49">
        <f>A!P45+B!P46+'C'!P46+D!P46+E!P46+F!P46</f>
        <v>0</v>
      </c>
      <c r="R46" s="49">
        <f t="shared" si="1"/>
        <v>0</v>
      </c>
      <c r="S46" s="48">
        <f t="shared" si="2"/>
        <v>234624522640.04999</v>
      </c>
      <c r="T46" s="131"/>
      <c r="U46" s="84"/>
    </row>
    <row r="47" spans="1:21" s="50" customFormat="1" ht="24.95" customHeight="1" x14ac:dyDescent="0.25">
      <c r="A47" s="46">
        <f t="shared" si="3"/>
        <v>41</v>
      </c>
      <c r="B47" s="49" t="s">
        <v>76</v>
      </c>
      <c r="C47" s="49">
        <f>A!C46+B!C47+'C'!C47+D!C47+E!C47+F!C47</f>
        <v>3693052211</v>
      </c>
      <c r="D47" s="49"/>
      <c r="E47" s="49">
        <f>A!D46+B!D47+'C'!D47+D!D47+E!D47+F!D47</f>
        <v>0</v>
      </c>
      <c r="F47" s="49"/>
      <c r="G47" s="49">
        <f>A!F46+B!F47+'C'!F47+D!F47+E!F47+F!F47</f>
        <v>0</v>
      </c>
      <c r="H47" s="49"/>
      <c r="I47" s="49">
        <f>A!H46+B!H47+'C'!H47+D!H47+E!H47+F!H47</f>
        <v>0</v>
      </c>
      <c r="J47" s="49">
        <f t="shared" si="0"/>
        <v>0</v>
      </c>
      <c r="K47" s="49">
        <f>A!J46+B!J47+'C'!J47+D!J47+E!J47+F!J47</f>
        <v>0</v>
      </c>
      <c r="L47" s="49"/>
      <c r="M47" s="49">
        <f>A!L46+B!L47+'C'!L47+D!L47+E!L47+F!L47</f>
        <v>0</v>
      </c>
      <c r="N47" s="49"/>
      <c r="O47" s="105"/>
      <c r="P47" s="49"/>
      <c r="Q47" s="49"/>
      <c r="R47" s="49">
        <f t="shared" si="1"/>
        <v>0</v>
      </c>
      <c r="S47" s="48">
        <f t="shared" si="2"/>
        <v>3693052211</v>
      </c>
    </row>
    <row r="48" spans="1:21" s="50" customFormat="1" ht="24.95" customHeight="1" x14ac:dyDescent="0.25">
      <c r="A48" s="46">
        <f t="shared" si="3"/>
        <v>42</v>
      </c>
      <c r="B48" s="49" t="s">
        <v>5</v>
      </c>
      <c r="C48" s="49">
        <f>A!C47+B!C48+'C'!C48+D!C48+E!C48+F!C48</f>
        <v>6235842799</v>
      </c>
      <c r="D48" s="49"/>
      <c r="E48" s="49">
        <f>A!D47+B!D48+'C'!D48+D!D48+E!D48+F!D48</f>
        <v>0</v>
      </c>
      <c r="F48" s="49"/>
      <c r="G48" s="49">
        <f>A!F47+B!F48+'C'!F48+D!F48+E!F48+F!F48</f>
        <v>0</v>
      </c>
      <c r="H48" s="49"/>
      <c r="I48" s="49">
        <f>A!H47+B!H48+'C'!H48+D!H48+E!H48+F!H48</f>
        <v>0</v>
      </c>
      <c r="J48" s="49">
        <f t="shared" si="0"/>
        <v>0</v>
      </c>
      <c r="K48" s="49">
        <f>A!J47+B!J48+'C'!J48+D!J48+E!J48+F!J48</f>
        <v>0</v>
      </c>
      <c r="L48" s="49"/>
      <c r="M48" s="49">
        <f>A!L47+B!L48+'C'!L48+D!L48+E!L48+F!L48</f>
        <v>0</v>
      </c>
      <c r="N48" s="49"/>
      <c r="O48" s="105"/>
      <c r="P48" s="49"/>
      <c r="Q48" s="49"/>
      <c r="R48" s="49">
        <f t="shared" si="1"/>
        <v>0</v>
      </c>
      <c r="S48" s="48">
        <f t="shared" si="2"/>
        <v>6235842799</v>
      </c>
    </row>
    <row r="49" spans="1:19" ht="24.95" customHeight="1" thickBot="1" x14ac:dyDescent="0.3">
      <c r="A49" s="86"/>
      <c r="B49" s="96"/>
      <c r="C49" s="96"/>
      <c r="D49" s="96"/>
      <c r="E49" s="96"/>
      <c r="F49" s="96"/>
      <c r="G49" s="96"/>
      <c r="H49" s="96"/>
      <c r="I49" s="49">
        <f>A!H48+B!H49+'C'!H49+D!H49+E!H49+F!H49</f>
        <v>0</v>
      </c>
      <c r="J49" s="49">
        <f t="shared" si="0"/>
        <v>0</v>
      </c>
      <c r="K49" s="49"/>
      <c r="L49" s="96"/>
      <c r="M49" s="96"/>
      <c r="N49" s="96"/>
      <c r="O49" s="96"/>
      <c r="P49" s="96"/>
      <c r="Q49" s="96"/>
      <c r="R49" s="96"/>
      <c r="S49" s="48">
        <f t="shared" si="2"/>
        <v>0</v>
      </c>
    </row>
    <row r="50" spans="1:19" s="44" customFormat="1" ht="24.95" customHeight="1" thickBot="1" x14ac:dyDescent="0.3">
      <c r="A50" s="91"/>
      <c r="B50" s="106">
        <f t="shared" ref="B50:S50" si="4">SUM(B7:B49)</f>
        <v>0</v>
      </c>
      <c r="C50" s="106">
        <f t="shared" si="4"/>
        <v>2957254651217.1519</v>
      </c>
      <c r="D50" s="106">
        <f t="shared" si="4"/>
        <v>0</v>
      </c>
      <c r="E50" s="106">
        <f t="shared" si="4"/>
        <v>38136500</v>
      </c>
      <c r="F50" s="106">
        <f t="shared" si="4"/>
        <v>0</v>
      </c>
      <c r="G50" s="106">
        <f t="shared" si="4"/>
        <v>0</v>
      </c>
      <c r="H50" s="106">
        <f t="shared" si="4"/>
        <v>0</v>
      </c>
      <c r="I50" s="106">
        <f t="shared" si="4"/>
        <v>0</v>
      </c>
      <c r="J50" s="106">
        <f t="shared" si="4"/>
        <v>38136500</v>
      </c>
      <c r="K50" s="106">
        <f t="shared" si="4"/>
        <v>0</v>
      </c>
      <c r="L50" s="106">
        <f t="shared" si="4"/>
        <v>0</v>
      </c>
      <c r="M50" s="106">
        <f t="shared" si="4"/>
        <v>0</v>
      </c>
      <c r="N50" s="106">
        <f t="shared" si="4"/>
        <v>0</v>
      </c>
      <c r="O50" s="106">
        <f t="shared" si="4"/>
        <v>0</v>
      </c>
      <c r="P50" s="106">
        <f t="shared" si="4"/>
        <v>0</v>
      </c>
      <c r="Q50" s="106">
        <f t="shared" si="4"/>
        <v>0</v>
      </c>
      <c r="R50" s="106">
        <f t="shared" si="4"/>
        <v>0</v>
      </c>
      <c r="S50" s="106">
        <f t="shared" si="4"/>
        <v>2957216514717.1519</v>
      </c>
    </row>
    <row r="51" spans="1:19" s="56" customFormat="1" ht="24.95" customHeight="1" x14ac:dyDescent="0.25">
      <c r="B51" s="54"/>
      <c r="C51" s="54"/>
      <c r="D51" s="54"/>
      <c r="F51" s="54">
        <f>F50-M50</f>
        <v>0</v>
      </c>
      <c r="J51" s="54"/>
      <c r="K51" s="54"/>
      <c r="M51" s="54"/>
      <c r="N51" s="54"/>
      <c r="O51" s="54"/>
      <c r="R51" s="54"/>
      <c r="S51" s="58" t="e">
        <f>#REF!-S50</f>
        <v>#REF!</v>
      </c>
    </row>
    <row r="52" spans="1:19" s="56" customFormat="1" ht="24.95" customHeight="1" x14ac:dyDescent="0.25">
      <c r="B52" s="54"/>
      <c r="C52" s="54"/>
      <c r="D52" s="54"/>
      <c r="E52" s="55"/>
      <c r="F52" s="55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</row>
    <row r="53" spans="1:19" s="56" customFormat="1" ht="24.95" customHeight="1" x14ac:dyDescent="0.25">
      <c r="B53" s="54"/>
      <c r="C53" s="54"/>
      <c r="D53" s="54"/>
      <c r="E53" s="54"/>
      <c r="F53" s="54"/>
      <c r="G53" s="54"/>
      <c r="H53" s="54"/>
      <c r="I53" s="54"/>
      <c r="K53" s="54"/>
      <c r="L53" s="54"/>
      <c r="M53" s="54"/>
      <c r="N53" s="54"/>
      <c r="O53" s="54"/>
      <c r="P53" s="54"/>
      <c r="Q53" s="54"/>
      <c r="R53" s="54"/>
      <c r="S53" s="54"/>
    </row>
    <row r="54" spans="1:19" s="56" customFormat="1" ht="24.95" customHeight="1" x14ac:dyDescent="0.25">
      <c r="B54" s="54"/>
      <c r="C54" s="54"/>
      <c r="D54" s="54"/>
      <c r="E54" s="55"/>
      <c r="F54" s="55"/>
      <c r="G54" s="55"/>
      <c r="H54" s="55"/>
      <c r="I54" s="55"/>
      <c r="J54" s="55"/>
      <c r="K54" s="55"/>
      <c r="L54" s="54"/>
      <c r="P54" s="54"/>
      <c r="Q54" s="54"/>
      <c r="R54" s="55"/>
      <c r="S54" s="107"/>
    </row>
    <row r="55" spans="1:19" s="56" customFormat="1" ht="24.95" customHeight="1" x14ac:dyDescent="0.25">
      <c r="B55" s="54"/>
      <c r="C55" s="54"/>
      <c r="D55" s="54"/>
      <c r="E55" s="55"/>
      <c r="F55" s="55"/>
      <c r="G55" s="55"/>
      <c r="H55" s="55"/>
      <c r="I55" s="55"/>
      <c r="K55" s="55"/>
      <c r="L55" s="54"/>
      <c r="R55" s="55"/>
      <c r="S55" s="107"/>
    </row>
    <row r="56" spans="1:19" s="56" customFormat="1" ht="24.95" customHeight="1" x14ac:dyDescent="0.25">
      <c r="B56" s="54"/>
      <c r="C56" s="54"/>
      <c r="D56" s="54"/>
      <c r="E56" s="55"/>
      <c r="F56" s="55"/>
      <c r="G56" s="55"/>
      <c r="H56" s="55"/>
      <c r="I56" s="55"/>
      <c r="K56" s="55"/>
      <c r="L56" s="54"/>
      <c r="N56" s="53"/>
      <c r="O56" s="53"/>
      <c r="P56" s="53"/>
      <c r="Q56" s="53"/>
      <c r="R56" s="55"/>
      <c r="S56" s="107"/>
    </row>
    <row r="57" spans="1:19" s="56" customFormat="1" ht="24.95" customHeight="1" x14ac:dyDescent="0.25">
      <c r="B57" s="54"/>
      <c r="C57" s="54"/>
      <c r="D57" s="54"/>
      <c r="E57" s="55"/>
      <c r="F57" s="55"/>
      <c r="G57" s="55"/>
      <c r="H57" s="55"/>
      <c r="I57" s="55"/>
      <c r="K57" s="55"/>
      <c r="L57" s="54"/>
      <c r="M57" s="54"/>
      <c r="R57" s="55"/>
      <c r="S57" s="107"/>
    </row>
    <row r="58" spans="1:19" s="56" customFormat="1" ht="24.95" customHeight="1" x14ac:dyDescent="0.25">
      <c r="B58" s="108"/>
      <c r="C58" s="108"/>
      <c r="D58" s="108"/>
      <c r="E58" s="55"/>
      <c r="F58" s="54"/>
      <c r="G58" s="55"/>
      <c r="H58" s="55"/>
      <c r="I58" s="55"/>
      <c r="J58" s="54"/>
      <c r="K58" s="55"/>
      <c r="L58" s="54"/>
      <c r="M58" s="54"/>
      <c r="N58" s="54"/>
      <c r="O58" s="54"/>
      <c r="P58" s="54"/>
      <c r="Q58" s="54"/>
      <c r="R58" s="55"/>
      <c r="S58" s="109"/>
    </row>
    <row r="59" spans="1:19" s="56" customFormat="1" ht="24.95" customHeight="1" x14ac:dyDescent="0.25">
      <c r="B59" s="54"/>
      <c r="C59" s="54"/>
      <c r="D59" s="54"/>
      <c r="E59" s="55"/>
      <c r="F59" s="54"/>
      <c r="G59" s="55"/>
      <c r="H59" s="55"/>
      <c r="I59" s="55"/>
      <c r="J59" s="109"/>
      <c r="K59" s="55"/>
      <c r="L59" s="55"/>
      <c r="M59" s="55"/>
      <c r="N59" s="55"/>
      <c r="O59" s="55"/>
      <c r="P59" s="55"/>
      <c r="Q59" s="55"/>
      <c r="R59" s="109"/>
    </row>
    <row r="60" spans="1:19" s="56" customFormat="1" ht="24.95" customHeight="1" x14ac:dyDescent="0.25">
      <c r="B60" s="54"/>
      <c r="C60" s="54"/>
      <c r="D60" s="54"/>
      <c r="E60" s="55"/>
      <c r="F60" s="54"/>
      <c r="G60" s="55"/>
      <c r="H60" s="55"/>
      <c r="I60" s="55"/>
      <c r="J60" s="55"/>
      <c r="K60" s="55"/>
      <c r="L60" s="54"/>
      <c r="M60" s="54"/>
      <c r="N60" s="54"/>
      <c r="O60" s="54"/>
      <c r="P60" s="54"/>
      <c r="Q60" s="54"/>
      <c r="R60" s="54"/>
    </row>
    <row r="61" spans="1:19" s="56" customFormat="1" ht="24.95" customHeight="1" x14ac:dyDescent="0.25">
      <c r="B61" s="54"/>
      <c r="C61" s="54"/>
      <c r="D61" s="54"/>
      <c r="E61" s="55"/>
      <c r="F61" s="54"/>
      <c r="G61" s="55"/>
      <c r="H61" s="55"/>
      <c r="I61" s="55"/>
      <c r="J61" s="55"/>
      <c r="K61" s="55"/>
      <c r="L61" s="54"/>
      <c r="P61" s="54"/>
      <c r="Q61" s="54"/>
    </row>
    <row r="62" spans="1:19" s="56" customFormat="1" ht="24.95" customHeight="1" x14ac:dyDescent="0.25">
      <c r="B62" s="54"/>
      <c r="C62" s="54"/>
      <c r="D62" s="54"/>
      <c r="E62" s="54"/>
      <c r="F62" s="55"/>
      <c r="G62" s="55"/>
      <c r="H62" s="55"/>
      <c r="I62" s="55"/>
      <c r="J62" s="55"/>
      <c r="K62" s="55"/>
      <c r="L62" s="54"/>
      <c r="O62" s="54"/>
    </row>
    <row r="63" spans="1:19" s="56" customFormat="1" ht="24.95" customHeight="1" x14ac:dyDescent="0.25">
      <c r="E63" s="54"/>
      <c r="F63" s="55"/>
      <c r="G63" s="55"/>
      <c r="H63" s="55"/>
      <c r="I63" s="55"/>
      <c r="J63" s="55"/>
      <c r="K63" s="55"/>
    </row>
    <row r="64" spans="1:19" s="56" customFormat="1" ht="24.95" customHeight="1" x14ac:dyDescent="0.25">
      <c r="B64" s="54"/>
      <c r="C64" s="54"/>
      <c r="D64" s="54"/>
      <c r="E64" s="55"/>
      <c r="F64" s="55"/>
      <c r="G64" s="55">
        <v>56666.66</v>
      </c>
      <c r="H64" s="55"/>
      <c r="I64" s="55"/>
      <c r="J64" s="55"/>
      <c r="K64" s="55"/>
    </row>
    <row r="65" spans="2:11" s="56" customFormat="1" ht="24.95" customHeight="1" x14ac:dyDescent="0.25">
      <c r="B65" s="55"/>
      <c r="C65" s="55"/>
      <c r="D65" s="55"/>
      <c r="E65" s="54"/>
      <c r="F65" s="54"/>
      <c r="G65" s="55">
        <v>1150000</v>
      </c>
      <c r="H65" s="55"/>
      <c r="I65" s="55"/>
      <c r="K65" s="55"/>
    </row>
    <row r="66" spans="2:11" s="56" customFormat="1" ht="24.95" customHeight="1" x14ac:dyDescent="0.25">
      <c r="B66" s="55"/>
      <c r="C66" s="55"/>
      <c r="D66" s="55"/>
      <c r="E66" s="54"/>
      <c r="F66" s="55"/>
      <c r="G66" s="55">
        <v>1072500</v>
      </c>
      <c r="H66" s="55"/>
      <c r="I66" s="55"/>
      <c r="K66" s="55"/>
    </row>
    <row r="67" spans="2:11" s="55" customFormat="1" ht="24.95" customHeight="1" x14ac:dyDescent="0.25">
      <c r="G67" s="55">
        <v>210000</v>
      </c>
    </row>
    <row r="68" spans="2:11" s="55" customFormat="1" ht="24.95" customHeight="1" x14ac:dyDescent="0.25">
      <c r="G68" s="55">
        <v>160000</v>
      </c>
    </row>
    <row r="69" spans="2:11" s="55" customFormat="1" ht="24.95" customHeight="1" x14ac:dyDescent="0.25">
      <c r="G69" s="55">
        <v>175000</v>
      </c>
    </row>
    <row r="70" spans="2:11" s="55" customFormat="1" ht="24.95" customHeight="1" x14ac:dyDescent="0.25">
      <c r="G70" s="55">
        <v>550000</v>
      </c>
    </row>
    <row r="71" spans="2:11" s="55" customFormat="1" ht="24.95" customHeight="1" x14ac:dyDescent="0.25">
      <c r="G71" s="55">
        <v>1135000</v>
      </c>
    </row>
    <row r="72" spans="2:11" s="55" customFormat="1" ht="24.95" customHeight="1" x14ac:dyDescent="0.25">
      <c r="G72" s="55">
        <f>SUM(G64:G71)</f>
        <v>4509166.66</v>
      </c>
    </row>
    <row r="73" spans="2:11" s="55" customFormat="1" ht="24.95" customHeight="1" x14ac:dyDescent="0.25"/>
    <row r="74" spans="2:11" s="55" customFormat="1" ht="24.95" customHeight="1" x14ac:dyDescent="0.25"/>
    <row r="75" spans="2:11" s="55" customFormat="1" ht="24.95" customHeight="1" x14ac:dyDescent="0.25"/>
    <row r="76" spans="2:11" s="55" customFormat="1" ht="24.95" customHeight="1" x14ac:dyDescent="0.25"/>
    <row r="77" spans="2:11" s="55" customFormat="1" ht="24.95" customHeight="1" x14ac:dyDescent="0.25"/>
    <row r="78" spans="2:11" s="55" customFormat="1" ht="24.95" customHeight="1" x14ac:dyDescent="0.25"/>
    <row r="79" spans="2:11" s="55" customFormat="1" ht="24.95" customHeight="1" x14ac:dyDescent="0.25"/>
    <row r="80" spans="2:11" s="55" customFormat="1" ht="24.95" customHeight="1" x14ac:dyDescent="0.25"/>
    <row r="81" spans="10:10" s="55" customFormat="1" ht="24.95" customHeight="1" x14ac:dyDescent="0.25"/>
    <row r="82" spans="10:10" s="55" customFormat="1" ht="24.95" customHeight="1" x14ac:dyDescent="0.25"/>
    <row r="83" spans="10:10" s="55" customFormat="1" ht="24.95" customHeight="1" x14ac:dyDescent="0.25"/>
    <row r="84" spans="10:10" s="55" customFormat="1" ht="24.95" customHeight="1" x14ac:dyDescent="0.25"/>
    <row r="85" spans="10:10" s="55" customFormat="1" ht="24.95" customHeight="1" x14ac:dyDescent="0.25"/>
    <row r="86" spans="10:10" s="55" customFormat="1" ht="24.95" customHeight="1" x14ac:dyDescent="0.25"/>
    <row r="87" spans="10:10" s="55" customFormat="1" ht="24.95" customHeight="1" x14ac:dyDescent="0.25"/>
    <row r="88" spans="10:10" s="55" customFormat="1" ht="24.95" customHeight="1" x14ac:dyDescent="0.25"/>
    <row r="89" spans="10:10" s="55" customFormat="1" ht="24.95" customHeight="1" x14ac:dyDescent="0.25"/>
    <row r="90" spans="10:10" s="55" customFormat="1" ht="24.95" customHeight="1" x14ac:dyDescent="0.25"/>
    <row r="91" spans="10:10" s="55" customFormat="1" ht="24.95" customHeight="1" x14ac:dyDescent="0.25">
      <c r="J91" s="18"/>
    </row>
    <row r="92" spans="10:10" s="55" customFormat="1" ht="24.95" customHeight="1" x14ac:dyDescent="0.25"/>
    <row r="93" spans="10:10" s="55" customFormat="1" ht="24.95" customHeight="1" x14ac:dyDescent="0.25"/>
    <row r="94" spans="10:10" s="55" customFormat="1" ht="24.95" customHeight="1" x14ac:dyDescent="0.25"/>
    <row r="95" spans="10:10" s="55" customFormat="1" ht="24.95" customHeight="1" x14ac:dyDescent="0.25"/>
    <row r="96" spans="10:10" s="55" customFormat="1" ht="24.95" customHeight="1" x14ac:dyDescent="0.25"/>
    <row r="97" spans="1:19" s="55" customFormat="1" ht="24.95" customHeight="1" x14ac:dyDescent="0.25"/>
    <row r="98" spans="1:19" s="55" customFormat="1" ht="24.95" customHeight="1" x14ac:dyDescent="0.25"/>
    <row r="99" spans="1:19" s="55" customFormat="1" ht="24.95" customHeight="1" x14ac:dyDescent="0.25"/>
    <row r="100" spans="1:19" s="55" customFormat="1" ht="24.95" customHeight="1" x14ac:dyDescent="0.25"/>
    <row r="101" spans="1:19" s="55" customFormat="1" ht="24.95" customHeight="1" x14ac:dyDescent="0.25"/>
    <row r="102" spans="1:19" s="55" customFormat="1" ht="24.95" customHeight="1" x14ac:dyDescent="0.25"/>
    <row r="103" spans="1:19" s="55" customFormat="1" ht="24.95" customHeight="1" x14ac:dyDescent="0.25"/>
    <row r="104" spans="1:19" s="55" customFormat="1" ht="24.95" customHeight="1" x14ac:dyDescent="0.25"/>
    <row r="105" spans="1:19" s="55" customFormat="1" ht="24.95" customHeight="1" x14ac:dyDescent="0.25"/>
    <row r="106" spans="1:19" s="55" customFormat="1" ht="24.95" customHeight="1" x14ac:dyDescent="0.25"/>
    <row r="107" spans="1:19" s="55" customFormat="1" ht="24.95" customHeight="1" x14ac:dyDescent="0.25"/>
    <row r="108" spans="1:19" s="55" customFormat="1" ht="24.95" customHeight="1" x14ac:dyDescent="0.25">
      <c r="A108" s="274"/>
      <c r="B108" s="274"/>
      <c r="C108" s="274"/>
      <c r="D108" s="274"/>
      <c r="E108" s="274"/>
      <c r="F108" s="274"/>
      <c r="G108" s="274"/>
      <c r="H108" s="177"/>
      <c r="I108" s="177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</row>
    <row r="109" spans="1:19" s="55" customFormat="1" ht="24.95" customHeight="1" x14ac:dyDescent="0.25">
      <c r="A109" s="274"/>
      <c r="B109" s="177"/>
      <c r="C109" s="177"/>
      <c r="D109" s="177"/>
      <c r="E109" s="274"/>
      <c r="F109" s="177"/>
      <c r="G109" s="274"/>
      <c r="H109" s="177"/>
      <c r="I109" s="177"/>
      <c r="J109" s="274"/>
      <c r="K109" s="274"/>
      <c r="L109" s="274"/>
      <c r="M109" s="274"/>
      <c r="N109" s="274"/>
      <c r="O109" s="274"/>
      <c r="P109" s="274"/>
      <c r="Q109" s="177"/>
      <c r="R109" s="274"/>
      <c r="S109" s="274"/>
    </row>
    <row r="110" spans="1:19" s="55" customFormat="1" ht="24.95" customHeight="1" x14ac:dyDescent="0.25">
      <c r="A110" s="274"/>
      <c r="B110" s="177"/>
      <c r="C110" s="177"/>
      <c r="D110" s="177"/>
      <c r="E110" s="274"/>
      <c r="F110" s="177"/>
      <c r="G110" s="274"/>
      <c r="H110" s="177"/>
      <c r="I110" s="177"/>
      <c r="J110" s="177"/>
      <c r="K110" s="177"/>
      <c r="L110" s="274"/>
      <c r="M110" s="177"/>
      <c r="N110" s="177"/>
      <c r="O110" s="177"/>
      <c r="P110" s="18"/>
      <c r="Q110" s="18"/>
      <c r="R110" s="274"/>
      <c r="S110" s="274"/>
    </row>
    <row r="111" spans="1:19" s="55" customFormat="1" ht="24.95" customHeight="1" x14ac:dyDescent="0.2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</row>
    <row r="112" spans="1:19" s="55" customFormat="1" ht="24.95" customHeight="1" x14ac:dyDescent="0.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</row>
    <row r="113" spans="1:19" s="55" customFormat="1" ht="24.95" customHeight="1" x14ac:dyDescent="0.25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</row>
    <row r="114" spans="1:19" s="55" customFormat="1" ht="24.95" customHeight="1" x14ac:dyDescent="0.25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</row>
    <row r="115" spans="1:19" s="55" customFormat="1" ht="24.95" customHeight="1" x14ac:dyDescent="0.2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</row>
    <row r="116" spans="1:19" s="55" customFormat="1" ht="24.95" customHeight="1" x14ac:dyDescent="0.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</row>
    <row r="117" spans="1:19" s="55" customFormat="1" ht="24.95" customHeight="1" x14ac:dyDescent="0.25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</row>
    <row r="118" spans="1:19" s="56" customFormat="1" ht="24.95" customHeight="1" x14ac:dyDescent="0.25">
      <c r="A118" s="273"/>
      <c r="B118" s="179"/>
      <c r="C118" s="179"/>
      <c r="D118" s="179"/>
      <c r="E118" s="272"/>
      <c r="F118" s="273"/>
      <c r="G118" s="272"/>
      <c r="H118" s="179"/>
      <c r="I118" s="179"/>
      <c r="J118" s="272"/>
      <c r="K118" s="272"/>
      <c r="L118" s="272"/>
      <c r="M118" s="272"/>
      <c r="N118" s="274"/>
      <c r="O118" s="177"/>
      <c r="P118" s="273"/>
      <c r="Q118" s="178"/>
      <c r="R118" s="272"/>
      <c r="S118" s="272"/>
    </row>
    <row r="119" spans="1:19" s="56" customFormat="1" ht="24.95" customHeight="1" x14ac:dyDescent="0.25">
      <c r="A119" s="273"/>
      <c r="B119" s="179"/>
      <c r="C119" s="179"/>
      <c r="D119" s="179"/>
      <c r="E119" s="272"/>
      <c r="F119" s="273"/>
      <c r="G119" s="272"/>
      <c r="H119" s="179"/>
      <c r="I119" s="179"/>
      <c r="J119" s="272"/>
      <c r="K119" s="273"/>
      <c r="L119" s="272"/>
      <c r="M119" s="272"/>
      <c r="N119" s="274"/>
      <c r="O119" s="177"/>
      <c r="P119" s="273"/>
      <c r="Q119" s="178"/>
      <c r="R119" s="272"/>
      <c r="S119" s="272"/>
    </row>
    <row r="120" spans="1:19" s="56" customFormat="1" ht="24.95" customHeight="1" x14ac:dyDescent="0.25">
      <c r="G120" s="55"/>
      <c r="H120" s="55"/>
      <c r="I120" s="55"/>
    </row>
    <row r="121" spans="1:19" s="56" customFormat="1" ht="24.95" customHeight="1" x14ac:dyDescent="0.25">
      <c r="G121" s="55"/>
      <c r="H121" s="55"/>
      <c r="I121" s="55"/>
    </row>
    <row r="122" spans="1:19" s="56" customFormat="1" ht="24.95" customHeight="1" x14ac:dyDescent="0.25">
      <c r="G122" s="55"/>
      <c r="H122" s="55"/>
      <c r="I122" s="55"/>
    </row>
    <row r="123" spans="1:19" s="56" customFormat="1" ht="24.95" customHeight="1" x14ac:dyDescent="0.25">
      <c r="A123" s="110"/>
      <c r="B123" s="108"/>
      <c r="C123" s="108"/>
      <c r="D123" s="108"/>
      <c r="E123" s="108"/>
      <c r="F123" s="108"/>
      <c r="G123" s="108"/>
      <c r="H123" s="108"/>
      <c r="I123" s="108"/>
      <c r="J123" s="108"/>
      <c r="K123" s="108"/>
      <c r="L123" s="108"/>
      <c r="M123" s="108"/>
      <c r="N123" s="108"/>
      <c r="O123" s="108"/>
      <c r="P123" s="108"/>
      <c r="Q123" s="108"/>
      <c r="R123" s="108"/>
      <c r="S123" s="78"/>
    </row>
    <row r="124" spans="1:19" s="56" customFormat="1" ht="24.95" customHeight="1" x14ac:dyDescent="0.25">
      <c r="G124" s="55"/>
      <c r="H124" s="55"/>
      <c r="I124" s="55"/>
    </row>
    <row r="125" spans="1:19" s="56" customFormat="1" ht="24.95" customHeight="1" x14ac:dyDescent="0.25">
      <c r="B125" s="54"/>
      <c r="C125" s="54"/>
      <c r="D125" s="54"/>
      <c r="G125" s="55"/>
      <c r="H125" s="55"/>
      <c r="I125" s="55"/>
      <c r="S125" s="54"/>
    </row>
    <row r="126" spans="1:19" s="56" customFormat="1" ht="24.95" customHeight="1" x14ac:dyDescent="0.25">
      <c r="G126" s="55"/>
      <c r="H126" s="55"/>
      <c r="I126" s="55"/>
    </row>
    <row r="127" spans="1:19" s="56" customFormat="1" ht="24.95" customHeight="1" x14ac:dyDescent="0.25">
      <c r="G127" s="55"/>
      <c r="H127" s="55"/>
      <c r="I127" s="55"/>
    </row>
    <row r="128" spans="1:19" s="56" customFormat="1" ht="24.95" customHeight="1" x14ac:dyDescent="0.25">
      <c r="G128" s="55"/>
      <c r="H128" s="55"/>
      <c r="I128" s="55"/>
    </row>
    <row r="129" spans="7:9" s="56" customFormat="1" ht="24.95" customHeight="1" x14ac:dyDescent="0.25">
      <c r="G129" s="55"/>
      <c r="H129" s="55"/>
      <c r="I129" s="55"/>
    </row>
    <row r="130" spans="7:9" s="56" customFormat="1" ht="24.95" customHeight="1" x14ac:dyDescent="0.25">
      <c r="G130" s="55"/>
      <c r="H130" s="55"/>
      <c r="I130" s="55"/>
    </row>
    <row r="131" spans="7:9" s="56" customFormat="1" ht="24.95" customHeight="1" x14ac:dyDescent="0.25">
      <c r="G131" s="55"/>
      <c r="H131" s="55"/>
      <c r="I131" s="55"/>
    </row>
    <row r="132" spans="7:9" s="56" customFormat="1" ht="24.95" customHeight="1" x14ac:dyDescent="0.25">
      <c r="G132" s="55"/>
      <c r="H132" s="55"/>
      <c r="I132" s="55"/>
    </row>
    <row r="133" spans="7:9" s="56" customFormat="1" ht="24.95" customHeight="1" x14ac:dyDescent="0.25">
      <c r="G133" s="55"/>
      <c r="H133" s="55"/>
      <c r="I133" s="55"/>
    </row>
    <row r="134" spans="7:9" s="56" customFormat="1" ht="24.95" customHeight="1" x14ac:dyDescent="0.25">
      <c r="G134" s="55"/>
      <c r="H134" s="55"/>
      <c r="I134" s="55"/>
    </row>
    <row r="135" spans="7:9" s="56" customFormat="1" ht="24.95" customHeight="1" x14ac:dyDescent="0.25">
      <c r="G135" s="55"/>
      <c r="H135" s="55"/>
      <c r="I135" s="55"/>
    </row>
    <row r="136" spans="7:9" s="56" customFormat="1" ht="24.95" customHeight="1" x14ac:dyDescent="0.25">
      <c r="G136" s="55"/>
      <c r="H136" s="55"/>
      <c r="I136" s="55"/>
    </row>
    <row r="137" spans="7:9" s="56" customFormat="1" ht="24.95" customHeight="1" x14ac:dyDescent="0.25">
      <c r="G137" s="55"/>
      <c r="H137" s="55"/>
      <c r="I137" s="55"/>
    </row>
    <row r="138" spans="7:9" s="56" customFormat="1" ht="24.95" customHeight="1" x14ac:dyDescent="0.25">
      <c r="G138" s="55"/>
      <c r="H138" s="55"/>
      <c r="I138" s="55"/>
    </row>
    <row r="139" spans="7:9" s="56" customFormat="1" ht="24.95" customHeight="1" x14ac:dyDescent="0.25">
      <c r="G139" s="55"/>
      <c r="H139" s="55"/>
      <c r="I139" s="55"/>
    </row>
    <row r="140" spans="7:9" s="56" customFormat="1" ht="24.95" customHeight="1" x14ac:dyDescent="0.25">
      <c r="G140" s="55"/>
      <c r="H140" s="55"/>
      <c r="I140" s="55"/>
    </row>
    <row r="141" spans="7:9" s="56" customFormat="1" ht="24.95" customHeight="1" x14ac:dyDescent="0.25">
      <c r="G141" s="55"/>
      <c r="H141" s="55"/>
      <c r="I141" s="55"/>
    </row>
    <row r="142" spans="7:9" s="56" customFormat="1" ht="24.95" customHeight="1" x14ac:dyDescent="0.25">
      <c r="G142" s="55"/>
      <c r="H142" s="55"/>
      <c r="I142" s="55"/>
    </row>
    <row r="143" spans="7:9" s="56" customFormat="1" ht="24.95" customHeight="1" x14ac:dyDescent="0.25">
      <c r="G143" s="55"/>
      <c r="H143" s="55"/>
      <c r="I143" s="55"/>
    </row>
    <row r="144" spans="7:9" s="56" customFormat="1" ht="24.95" customHeight="1" x14ac:dyDescent="0.25">
      <c r="G144" s="55"/>
      <c r="H144" s="55"/>
      <c r="I144" s="55"/>
    </row>
    <row r="145" spans="7:9" s="56" customFormat="1" ht="24.95" customHeight="1" x14ac:dyDescent="0.25">
      <c r="G145" s="55"/>
      <c r="H145" s="55"/>
      <c r="I145" s="55"/>
    </row>
    <row r="146" spans="7:9" s="56" customFormat="1" ht="24.95" customHeight="1" x14ac:dyDescent="0.25">
      <c r="G146" s="55"/>
      <c r="H146" s="55"/>
      <c r="I146" s="55"/>
    </row>
    <row r="147" spans="7:9" s="56" customFormat="1" ht="24.95" customHeight="1" x14ac:dyDescent="0.25">
      <c r="G147" s="55"/>
      <c r="H147" s="55"/>
      <c r="I147" s="55"/>
    </row>
    <row r="148" spans="7:9" ht="24.95" customHeight="1" x14ac:dyDescent="0.25">
      <c r="G148" s="19"/>
      <c r="H148" s="19"/>
      <c r="I148" s="19"/>
    </row>
    <row r="149" spans="7:9" ht="24.95" customHeight="1" x14ac:dyDescent="0.25">
      <c r="G149" s="19"/>
      <c r="H149" s="19"/>
      <c r="I149" s="19"/>
    </row>
  </sheetData>
  <autoFilter ref="A6:S52" xr:uid="{00000000-0009-0000-0000-000000000000}"/>
  <mergeCells count="29">
    <mergeCell ref="A4:A5"/>
    <mergeCell ref="S4:S5"/>
    <mergeCell ref="E4:J4"/>
    <mergeCell ref="K4:R4"/>
    <mergeCell ref="B4:B5"/>
    <mergeCell ref="C4:C5"/>
    <mergeCell ref="D4:D5"/>
    <mergeCell ref="A108:A110"/>
    <mergeCell ref="B108:F108"/>
    <mergeCell ref="G108:G110"/>
    <mergeCell ref="J108:R108"/>
    <mergeCell ref="S108:S110"/>
    <mergeCell ref="E109:E110"/>
    <mergeCell ref="J109:K109"/>
    <mergeCell ref="L109:L110"/>
    <mergeCell ref="M109:P109"/>
    <mergeCell ref="R109:R110"/>
    <mergeCell ref="A118:A119"/>
    <mergeCell ref="E118:E119"/>
    <mergeCell ref="F118:F119"/>
    <mergeCell ref="N118:N119"/>
    <mergeCell ref="P118:P119"/>
    <mergeCell ref="R118:R119"/>
    <mergeCell ref="S118:S119"/>
    <mergeCell ref="G118:G119"/>
    <mergeCell ref="J118:J119"/>
    <mergeCell ref="K118:K119"/>
    <mergeCell ref="L118:L119"/>
    <mergeCell ref="M118:M119"/>
  </mergeCells>
  <pageMargins left="0.2" right="0.2" top="0.36" bottom="0.28999999999999998" header="0.3" footer="0.3"/>
  <pageSetup paperSize="5" scale="80" orientation="portrait" verticalDpi="72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55"/>
  <sheetViews>
    <sheetView zoomScale="71" zoomScaleNormal="71" zoomScaleSheetLayoutView="82" workbookViewId="0">
      <pane ySplit="5" topLeftCell="A6" activePane="bottomLeft" state="frozen"/>
      <selection pane="bottomLeft" activeCell="B17" sqref="B17"/>
    </sheetView>
  </sheetViews>
  <sheetFormatPr defaultRowHeight="20.100000000000001" customHeight="1" x14ac:dyDescent="0.25"/>
  <cols>
    <col min="1" max="1" width="7.7109375" style="20" bestFit="1" customWidth="1"/>
    <col min="2" max="2" width="58.42578125" style="20" customWidth="1"/>
    <col min="3" max="3" width="28.140625" style="20" customWidth="1"/>
    <col min="4" max="4" width="23.42578125" style="19" customWidth="1"/>
    <col min="5" max="5" width="26.42578125" style="19" customWidth="1"/>
    <col min="6" max="6" width="21.5703125" style="19" customWidth="1"/>
    <col min="7" max="7" width="18.28515625" style="19" customWidth="1"/>
    <col min="8" max="8" width="19.7109375" style="19" customWidth="1"/>
    <col min="9" max="9" width="20.140625" style="19" customWidth="1"/>
    <col min="10" max="10" width="19.85546875" style="19" customWidth="1"/>
    <col min="11" max="11" width="10.5703125" style="19" customWidth="1"/>
    <col min="12" max="12" width="25.7109375" style="19" customWidth="1"/>
    <col min="13" max="13" width="17.85546875" style="19" customWidth="1"/>
    <col min="14" max="14" width="24.5703125" style="19" customWidth="1"/>
    <col min="15" max="15" width="17.85546875" style="19" customWidth="1"/>
    <col min="16" max="16" width="21.5703125" style="19" customWidth="1"/>
    <col min="17" max="17" width="25" style="20" customWidth="1"/>
    <col min="18" max="18" width="26.140625" style="20" customWidth="1"/>
    <col min="19" max="19" width="7.5703125" style="20" customWidth="1"/>
    <col min="20" max="20" width="23.42578125" style="19" customWidth="1"/>
    <col min="21" max="21" width="23.7109375" style="20" customWidth="1"/>
    <col min="22" max="22" width="26.28515625" style="20" customWidth="1"/>
    <col min="23" max="23" width="19.42578125" style="20" customWidth="1"/>
    <col min="24" max="16384" width="9.140625" style="20"/>
  </cols>
  <sheetData>
    <row r="1" spans="1:23" ht="20.100000000000001" customHeight="1" x14ac:dyDescent="0.25">
      <c r="A1" s="98" t="s">
        <v>37</v>
      </c>
      <c r="B1" s="100"/>
      <c r="C1" s="100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101"/>
    </row>
    <row r="2" spans="1:23" ht="20.100000000000001" customHeight="1" x14ac:dyDescent="0.25">
      <c r="A2" s="99"/>
      <c r="B2" s="102"/>
      <c r="C2" s="102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99"/>
      <c r="R2" s="100"/>
    </row>
    <row r="3" spans="1:23" s="44" customFormat="1" ht="20.100000000000001" customHeight="1" x14ac:dyDescent="0.25">
      <c r="A3" s="275" t="s">
        <v>18</v>
      </c>
      <c r="B3" s="275" t="s">
        <v>50</v>
      </c>
      <c r="C3" s="275" t="s">
        <v>103</v>
      </c>
      <c r="D3" s="279" t="s">
        <v>20</v>
      </c>
      <c r="E3" s="279"/>
      <c r="F3" s="279"/>
      <c r="G3" s="279"/>
      <c r="H3" s="279"/>
      <c r="I3" s="279"/>
      <c r="J3" s="277" t="s">
        <v>19</v>
      </c>
      <c r="K3" s="277"/>
      <c r="L3" s="277"/>
      <c r="M3" s="277"/>
      <c r="N3" s="277"/>
      <c r="O3" s="277"/>
      <c r="P3" s="277"/>
      <c r="Q3" s="277"/>
      <c r="R3" s="277" t="s">
        <v>104</v>
      </c>
      <c r="T3" s="45"/>
    </row>
    <row r="4" spans="1:23" s="44" customFormat="1" ht="20.100000000000001" customHeight="1" x14ac:dyDescent="0.25">
      <c r="A4" s="278"/>
      <c r="B4" s="278"/>
      <c r="C4" s="278"/>
      <c r="D4" s="180" t="s">
        <v>21</v>
      </c>
      <c r="E4" s="180" t="s">
        <v>22</v>
      </c>
      <c r="F4" s="180" t="s">
        <v>23</v>
      </c>
      <c r="G4" s="180" t="s">
        <v>40</v>
      </c>
      <c r="H4" s="180" t="s">
        <v>38</v>
      </c>
      <c r="I4" s="180" t="s">
        <v>24</v>
      </c>
      <c r="J4" s="180" t="s">
        <v>43</v>
      </c>
      <c r="K4" s="180" t="s">
        <v>44</v>
      </c>
      <c r="L4" s="180" t="s">
        <v>25</v>
      </c>
      <c r="M4" s="180" t="s">
        <v>38</v>
      </c>
      <c r="N4" s="180" t="s">
        <v>39</v>
      </c>
      <c r="O4" s="180" t="s">
        <v>45</v>
      </c>
      <c r="P4" s="180" t="s">
        <v>23</v>
      </c>
      <c r="Q4" s="176" t="s">
        <v>24</v>
      </c>
      <c r="R4" s="277"/>
      <c r="T4" s="45"/>
    </row>
    <row r="5" spans="1:23" ht="20.100000000000001" customHeight="1" x14ac:dyDescent="0.25">
      <c r="A5" s="31"/>
      <c r="B5" s="31"/>
      <c r="C5" s="31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22"/>
      <c r="R5" s="22"/>
      <c r="U5" s="93"/>
      <c r="V5" s="93"/>
      <c r="W5" s="93"/>
    </row>
    <row r="6" spans="1:23" ht="20.100000000000001" customHeight="1" x14ac:dyDescent="0.25">
      <c r="A6" s="31">
        <v>1</v>
      </c>
      <c r="B6" s="49" t="s">
        <v>1</v>
      </c>
      <c r="C6" s="82">
        <v>5625200000</v>
      </c>
      <c r="D6" s="82"/>
      <c r="E6" s="82"/>
      <c r="F6" s="82"/>
      <c r="G6" s="82"/>
      <c r="H6" s="82"/>
      <c r="I6" s="82">
        <f>SUM(D6:H6)</f>
        <v>0</v>
      </c>
      <c r="J6" s="82"/>
      <c r="K6" s="82"/>
      <c r="L6" s="82"/>
      <c r="M6" s="82"/>
      <c r="N6" s="82"/>
      <c r="O6" s="82"/>
      <c r="P6" s="82"/>
      <c r="Q6" s="82">
        <f t="shared" ref="Q6:Q45" si="0">SUM(J6:P6)</f>
        <v>0</v>
      </c>
      <c r="R6" s="23">
        <f t="shared" ref="R6:R48" si="1">C6-I6+Q6</f>
        <v>5625200000</v>
      </c>
      <c r="U6" s="93"/>
      <c r="V6" s="93"/>
      <c r="W6" s="93"/>
    </row>
    <row r="7" spans="1:23" ht="20.100000000000001" customHeight="1" x14ac:dyDescent="0.25">
      <c r="A7" s="31">
        <f>+A6+1</f>
        <v>2</v>
      </c>
      <c r="B7" s="49" t="s">
        <v>0</v>
      </c>
      <c r="C7" s="82">
        <v>3648400000</v>
      </c>
      <c r="D7" s="82"/>
      <c r="E7" s="82"/>
      <c r="F7" s="82"/>
      <c r="G7" s="82"/>
      <c r="H7" s="82"/>
      <c r="I7" s="82">
        <f t="shared" ref="I7:I47" si="2">SUM(D7:H7)</f>
        <v>0</v>
      </c>
      <c r="J7" s="82"/>
      <c r="K7" s="82"/>
      <c r="L7" s="82"/>
      <c r="M7" s="82"/>
      <c r="N7" s="82"/>
      <c r="O7" s="82"/>
      <c r="P7" s="82"/>
      <c r="Q7" s="82">
        <f t="shared" si="0"/>
        <v>0</v>
      </c>
      <c r="R7" s="23">
        <f t="shared" si="1"/>
        <v>3648400000</v>
      </c>
      <c r="U7" s="93"/>
      <c r="V7" s="93"/>
      <c r="W7" s="93"/>
    </row>
    <row r="8" spans="1:23" ht="19.5" customHeight="1" x14ac:dyDescent="0.25">
      <c r="A8" s="31">
        <f t="shared" ref="A8:A43" si="3">+A7+1</f>
        <v>3</v>
      </c>
      <c r="B8" s="49" t="s">
        <v>6</v>
      </c>
      <c r="C8" s="82">
        <v>819000000</v>
      </c>
      <c r="D8" s="82"/>
      <c r="E8" s="82"/>
      <c r="F8" s="82"/>
      <c r="G8" s="82"/>
      <c r="H8" s="82"/>
      <c r="I8" s="82">
        <f t="shared" si="2"/>
        <v>0</v>
      </c>
      <c r="J8" s="82"/>
      <c r="K8" s="82"/>
      <c r="L8" s="82"/>
      <c r="M8" s="82"/>
      <c r="N8" s="82"/>
      <c r="O8" s="82"/>
      <c r="P8" s="82"/>
      <c r="Q8" s="82">
        <f t="shared" si="0"/>
        <v>0</v>
      </c>
      <c r="R8" s="23">
        <f t="shared" si="1"/>
        <v>819000000</v>
      </c>
      <c r="U8" s="93"/>
      <c r="V8" s="93"/>
      <c r="W8" s="93"/>
    </row>
    <row r="9" spans="1:23" ht="20.100000000000001" customHeight="1" x14ac:dyDescent="0.25">
      <c r="A9" s="31">
        <f t="shared" si="3"/>
        <v>4</v>
      </c>
      <c r="B9" s="49" t="s">
        <v>53</v>
      </c>
      <c r="C9" s="82">
        <v>67288076065.483879</v>
      </c>
      <c r="D9" s="82"/>
      <c r="E9" s="82"/>
      <c r="F9" s="82"/>
      <c r="G9" s="82"/>
      <c r="H9" s="82"/>
      <c r="I9" s="82">
        <f t="shared" si="2"/>
        <v>0</v>
      </c>
      <c r="J9" s="82"/>
      <c r="K9" s="82"/>
      <c r="L9" s="82"/>
      <c r="M9" s="82"/>
      <c r="N9" s="82"/>
      <c r="O9" s="82"/>
      <c r="P9" s="82"/>
      <c r="Q9" s="82">
        <f t="shared" si="0"/>
        <v>0</v>
      </c>
      <c r="R9" s="23">
        <f t="shared" si="1"/>
        <v>67288076065.483879</v>
      </c>
      <c r="S9" s="19"/>
      <c r="U9" s="93"/>
      <c r="V9" s="93"/>
      <c r="W9" s="93"/>
    </row>
    <row r="10" spans="1:23" ht="20.100000000000001" customHeight="1" x14ac:dyDescent="0.25">
      <c r="A10" s="31">
        <f t="shared" si="3"/>
        <v>5</v>
      </c>
      <c r="B10" s="49" t="s">
        <v>54</v>
      </c>
      <c r="C10" s="82">
        <v>2863652000</v>
      </c>
      <c r="D10" s="82"/>
      <c r="E10" s="82"/>
      <c r="F10" s="82"/>
      <c r="G10" s="82"/>
      <c r="H10" s="82"/>
      <c r="I10" s="82">
        <f t="shared" si="2"/>
        <v>0</v>
      </c>
      <c r="J10" s="82"/>
      <c r="K10" s="82"/>
      <c r="L10" s="82"/>
      <c r="M10" s="82"/>
      <c r="N10" s="82"/>
      <c r="O10" s="82"/>
      <c r="P10" s="82"/>
      <c r="Q10" s="82">
        <f t="shared" si="0"/>
        <v>0</v>
      </c>
      <c r="R10" s="23">
        <f t="shared" si="1"/>
        <v>2863652000</v>
      </c>
    </row>
    <row r="11" spans="1:23" ht="20.100000000000001" customHeight="1" x14ac:dyDescent="0.25">
      <c r="A11" s="31">
        <f t="shared" si="3"/>
        <v>6</v>
      </c>
      <c r="B11" s="49" t="s">
        <v>3</v>
      </c>
      <c r="C11" s="82">
        <v>3915210500</v>
      </c>
      <c r="D11" s="82"/>
      <c r="E11" s="82"/>
      <c r="F11" s="82"/>
      <c r="G11" s="82"/>
      <c r="H11" s="82"/>
      <c r="I11" s="82">
        <f t="shared" si="2"/>
        <v>0</v>
      </c>
      <c r="J11" s="82"/>
      <c r="K11" s="82"/>
      <c r="L11" s="82"/>
      <c r="M11" s="82"/>
      <c r="N11" s="82"/>
      <c r="O11" s="82"/>
      <c r="P11" s="82"/>
      <c r="Q11" s="82">
        <f t="shared" si="0"/>
        <v>0</v>
      </c>
      <c r="R11" s="23">
        <f t="shared" si="1"/>
        <v>3915210500</v>
      </c>
      <c r="U11" s="21"/>
    </row>
    <row r="12" spans="1:23" ht="18.75" customHeight="1" x14ac:dyDescent="0.25">
      <c r="A12" s="31">
        <f t="shared" si="3"/>
        <v>7</v>
      </c>
      <c r="B12" s="49" t="s">
        <v>55</v>
      </c>
      <c r="C12" s="82">
        <v>438250000</v>
      </c>
      <c r="D12" s="82"/>
      <c r="E12" s="82"/>
      <c r="F12" s="82"/>
      <c r="G12" s="82"/>
      <c r="H12" s="82"/>
      <c r="I12" s="82">
        <f t="shared" si="2"/>
        <v>0</v>
      </c>
      <c r="J12" s="82"/>
      <c r="K12" s="82"/>
      <c r="L12" s="82"/>
      <c r="M12" s="82"/>
      <c r="N12" s="82"/>
      <c r="O12" s="82"/>
      <c r="P12" s="82"/>
      <c r="Q12" s="82">
        <f t="shared" si="0"/>
        <v>0</v>
      </c>
      <c r="R12" s="23">
        <f t="shared" si="1"/>
        <v>438250000</v>
      </c>
    </row>
    <row r="13" spans="1:23" ht="20.100000000000001" customHeight="1" x14ac:dyDescent="0.25">
      <c r="A13" s="31">
        <f t="shared" si="3"/>
        <v>8</v>
      </c>
      <c r="B13" s="49" t="s">
        <v>56</v>
      </c>
      <c r="C13" s="82">
        <v>1023928820</v>
      </c>
      <c r="D13" s="82"/>
      <c r="E13" s="82"/>
      <c r="F13" s="82"/>
      <c r="G13" s="82"/>
      <c r="H13" s="82"/>
      <c r="I13" s="82">
        <f t="shared" si="2"/>
        <v>0</v>
      </c>
      <c r="J13" s="82"/>
      <c r="K13" s="82"/>
      <c r="L13" s="82"/>
      <c r="M13" s="82"/>
      <c r="N13" s="82"/>
      <c r="O13" s="82"/>
      <c r="P13" s="82"/>
      <c r="Q13" s="82">
        <f t="shared" si="0"/>
        <v>0</v>
      </c>
      <c r="R13" s="23">
        <f t="shared" si="1"/>
        <v>1023928820</v>
      </c>
      <c r="U13" s="21"/>
    </row>
    <row r="14" spans="1:23" ht="20.100000000000001" customHeight="1" x14ac:dyDescent="0.25">
      <c r="A14" s="31">
        <f t="shared" si="3"/>
        <v>9</v>
      </c>
      <c r="B14" s="49" t="s">
        <v>57</v>
      </c>
      <c r="C14" s="82">
        <v>306987641452</v>
      </c>
      <c r="D14" s="82"/>
      <c r="E14" s="82"/>
      <c r="F14" s="82"/>
      <c r="G14" s="82"/>
      <c r="H14" s="82"/>
      <c r="I14" s="82">
        <f t="shared" si="2"/>
        <v>0</v>
      </c>
      <c r="J14" s="82"/>
      <c r="K14" s="82"/>
      <c r="L14" s="82"/>
      <c r="M14" s="82"/>
      <c r="N14" s="82"/>
      <c r="O14" s="82"/>
      <c r="P14" s="82"/>
      <c r="Q14" s="82">
        <f t="shared" si="0"/>
        <v>0</v>
      </c>
      <c r="R14" s="23">
        <f t="shared" si="1"/>
        <v>306987641452</v>
      </c>
      <c r="U14" s="21"/>
      <c r="V14" s="19"/>
      <c r="W14" s="21"/>
    </row>
    <row r="15" spans="1:23" ht="19.5" customHeight="1" x14ac:dyDescent="0.25">
      <c r="A15" s="31">
        <f t="shared" si="3"/>
        <v>10</v>
      </c>
      <c r="B15" s="49" t="s">
        <v>58</v>
      </c>
      <c r="C15" s="82">
        <v>7205106240</v>
      </c>
      <c r="D15" s="82"/>
      <c r="E15" s="82"/>
      <c r="F15" s="82"/>
      <c r="G15" s="82"/>
      <c r="H15" s="82"/>
      <c r="I15" s="82">
        <f t="shared" si="2"/>
        <v>0</v>
      </c>
      <c r="J15" s="82"/>
      <c r="K15" s="82"/>
      <c r="L15" s="82"/>
      <c r="M15" s="82"/>
      <c r="N15" s="82"/>
      <c r="O15" s="82"/>
      <c r="P15" s="82"/>
      <c r="Q15" s="82">
        <f t="shared" si="0"/>
        <v>0</v>
      </c>
      <c r="R15" s="23">
        <f t="shared" si="1"/>
        <v>7205106240</v>
      </c>
      <c r="U15" s="21"/>
    </row>
    <row r="16" spans="1:23" ht="20.100000000000001" customHeight="1" x14ac:dyDescent="0.25">
      <c r="A16" s="31">
        <f t="shared" si="3"/>
        <v>11</v>
      </c>
      <c r="B16" s="49" t="s">
        <v>59</v>
      </c>
      <c r="C16" s="82">
        <v>4039800</v>
      </c>
      <c r="D16" s="82"/>
      <c r="E16" s="82"/>
      <c r="F16" s="82"/>
      <c r="G16" s="82"/>
      <c r="H16" s="82"/>
      <c r="I16" s="82">
        <f t="shared" si="2"/>
        <v>0</v>
      </c>
      <c r="J16" s="82"/>
      <c r="K16" s="82"/>
      <c r="L16" s="82"/>
      <c r="M16" s="82"/>
      <c r="N16" s="82"/>
      <c r="O16" s="82"/>
      <c r="P16" s="82"/>
      <c r="Q16" s="82">
        <f t="shared" si="0"/>
        <v>0</v>
      </c>
      <c r="R16" s="23">
        <f t="shared" si="1"/>
        <v>4039800</v>
      </c>
    </row>
    <row r="17" spans="1:23" ht="20.100000000000001" customHeight="1" x14ac:dyDescent="0.25">
      <c r="A17" s="31">
        <f t="shared" si="3"/>
        <v>12</v>
      </c>
      <c r="B17" s="49" t="s">
        <v>60</v>
      </c>
      <c r="C17" s="82">
        <v>2278810200</v>
      </c>
      <c r="D17" s="82"/>
      <c r="E17" s="82"/>
      <c r="F17" s="82"/>
      <c r="G17" s="82"/>
      <c r="H17" s="82"/>
      <c r="I17" s="82">
        <f t="shared" si="2"/>
        <v>0</v>
      </c>
      <c r="J17" s="82"/>
      <c r="K17" s="82"/>
      <c r="L17" s="82"/>
      <c r="M17" s="82"/>
      <c r="N17" s="82"/>
      <c r="O17" s="82"/>
      <c r="P17" s="82"/>
      <c r="Q17" s="82">
        <f t="shared" si="0"/>
        <v>0</v>
      </c>
      <c r="R17" s="23">
        <f t="shared" si="1"/>
        <v>2278810200</v>
      </c>
    </row>
    <row r="18" spans="1:23" ht="20.100000000000001" customHeight="1" x14ac:dyDescent="0.25">
      <c r="A18" s="31">
        <f t="shared" si="3"/>
        <v>13</v>
      </c>
      <c r="B18" s="49" t="s">
        <v>61</v>
      </c>
      <c r="C18" s="82">
        <v>6284379680</v>
      </c>
      <c r="D18" s="82"/>
      <c r="E18" s="82"/>
      <c r="F18" s="82"/>
      <c r="G18" s="82"/>
      <c r="H18" s="82"/>
      <c r="I18" s="82">
        <f t="shared" si="2"/>
        <v>0</v>
      </c>
      <c r="J18" s="82"/>
      <c r="K18" s="82"/>
      <c r="L18" s="82"/>
      <c r="M18" s="82"/>
      <c r="N18" s="82"/>
      <c r="O18" s="82"/>
      <c r="P18" s="82"/>
      <c r="Q18" s="82">
        <f t="shared" si="0"/>
        <v>0</v>
      </c>
      <c r="R18" s="23">
        <f t="shared" si="1"/>
        <v>6284379680</v>
      </c>
      <c r="U18" s="21"/>
    </row>
    <row r="19" spans="1:23" ht="20.100000000000001" customHeight="1" x14ac:dyDescent="0.25">
      <c r="A19" s="31">
        <f t="shared" si="3"/>
        <v>14</v>
      </c>
      <c r="B19" s="49" t="s">
        <v>62</v>
      </c>
      <c r="C19" s="82">
        <v>589170000</v>
      </c>
      <c r="D19" s="82"/>
      <c r="E19" s="82"/>
      <c r="F19" s="82"/>
      <c r="G19" s="82"/>
      <c r="H19" s="82"/>
      <c r="I19" s="82">
        <f t="shared" si="2"/>
        <v>0</v>
      </c>
      <c r="J19" s="82"/>
      <c r="K19" s="82"/>
      <c r="L19" s="82"/>
      <c r="M19" s="82"/>
      <c r="N19" s="82"/>
      <c r="O19" s="82"/>
      <c r="P19" s="82"/>
      <c r="Q19" s="82">
        <f t="shared" si="0"/>
        <v>0</v>
      </c>
      <c r="R19" s="23">
        <f t="shared" si="1"/>
        <v>589170000</v>
      </c>
    </row>
    <row r="20" spans="1:23" ht="20.100000000000001" customHeight="1" x14ac:dyDescent="0.25">
      <c r="A20" s="31">
        <f t="shared" si="3"/>
        <v>15</v>
      </c>
      <c r="B20" s="49" t="s">
        <v>2</v>
      </c>
      <c r="C20" s="82">
        <v>18379743046</v>
      </c>
      <c r="D20" s="82"/>
      <c r="E20" s="82"/>
      <c r="F20" s="82"/>
      <c r="G20" s="82"/>
      <c r="H20" s="82"/>
      <c r="I20" s="82">
        <f t="shared" si="2"/>
        <v>0</v>
      </c>
      <c r="J20" s="82"/>
      <c r="K20" s="82"/>
      <c r="L20" s="82"/>
      <c r="M20" s="82"/>
      <c r="N20" s="82"/>
      <c r="O20" s="82"/>
      <c r="P20" s="82"/>
      <c r="Q20" s="82">
        <f t="shared" si="0"/>
        <v>0</v>
      </c>
      <c r="R20" s="23">
        <f t="shared" si="1"/>
        <v>18379743046</v>
      </c>
      <c r="U20" s="21"/>
    </row>
    <row r="21" spans="1:23" ht="20.100000000000001" customHeight="1" x14ac:dyDescent="0.25">
      <c r="A21" s="31">
        <f t="shared" si="3"/>
        <v>16</v>
      </c>
      <c r="B21" s="49" t="s">
        <v>63</v>
      </c>
      <c r="C21" s="82">
        <v>2187939944</v>
      </c>
      <c r="D21" s="82"/>
      <c r="E21" s="82"/>
      <c r="F21" s="82"/>
      <c r="G21" s="82"/>
      <c r="H21" s="82"/>
      <c r="I21" s="82">
        <f t="shared" si="2"/>
        <v>0</v>
      </c>
      <c r="J21" s="82"/>
      <c r="K21" s="82"/>
      <c r="L21" s="82"/>
      <c r="M21" s="82"/>
      <c r="N21" s="82"/>
      <c r="O21" s="82"/>
      <c r="P21" s="82"/>
      <c r="Q21" s="82">
        <f t="shared" si="0"/>
        <v>0</v>
      </c>
      <c r="R21" s="23">
        <f t="shared" si="1"/>
        <v>2187939944</v>
      </c>
    </row>
    <row r="22" spans="1:23" ht="20.100000000000001" customHeight="1" x14ac:dyDescent="0.25">
      <c r="A22" s="31">
        <f t="shared" si="3"/>
        <v>17</v>
      </c>
      <c r="B22" s="49" t="s">
        <v>64</v>
      </c>
      <c r="C22" s="82">
        <v>0</v>
      </c>
      <c r="D22" s="82"/>
      <c r="E22" s="82"/>
      <c r="F22" s="82"/>
      <c r="G22" s="82"/>
      <c r="H22" s="82"/>
      <c r="I22" s="82">
        <f t="shared" si="2"/>
        <v>0</v>
      </c>
      <c r="J22" s="82"/>
      <c r="K22" s="82"/>
      <c r="L22" s="82"/>
      <c r="M22" s="82"/>
      <c r="N22" s="82"/>
      <c r="O22" s="82"/>
      <c r="P22" s="82"/>
      <c r="Q22" s="82">
        <f t="shared" si="0"/>
        <v>0</v>
      </c>
      <c r="R22" s="23">
        <f t="shared" si="1"/>
        <v>0</v>
      </c>
    </row>
    <row r="23" spans="1:23" s="50" customFormat="1" ht="20.100000000000001" customHeight="1" x14ac:dyDescent="0.25">
      <c r="A23" s="46">
        <f t="shared" si="3"/>
        <v>18</v>
      </c>
      <c r="B23" s="49" t="s">
        <v>17</v>
      </c>
      <c r="C23" s="49">
        <v>7097267500</v>
      </c>
      <c r="D23" s="82"/>
      <c r="E23" s="82"/>
      <c r="F23" s="82"/>
      <c r="G23" s="82"/>
      <c r="H23" s="49"/>
      <c r="I23" s="82">
        <f t="shared" si="2"/>
        <v>0</v>
      </c>
      <c r="J23" s="82"/>
      <c r="K23" s="82"/>
      <c r="L23" s="82"/>
      <c r="M23" s="82"/>
      <c r="N23" s="82"/>
      <c r="O23" s="82"/>
      <c r="P23" s="82"/>
      <c r="Q23" s="82">
        <f t="shared" si="0"/>
        <v>0</v>
      </c>
      <c r="R23" s="23">
        <f t="shared" si="1"/>
        <v>7097267500</v>
      </c>
      <c r="T23" s="131"/>
    </row>
    <row r="24" spans="1:23" ht="20.100000000000001" customHeight="1" x14ac:dyDescent="0.25">
      <c r="A24" s="31">
        <f t="shared" si="3"/>
        <v>19</v>
      </c>
      <c r="B24" s="49" t="s">
        <v>65</v>
      </c>
      <c r="C24" s="82">
        <v>840000000</v>
      </c>
      <c r="D24" s="82"/>
      <c r="E24" s="82"/>
      <c r="F24" s="82"/>
      <c r="G24" s="82"/>
      <c r="H24" s="82"/>
      <c r="I24" s="82">
        <f t="shared" si="2"/>
        <v>0</v>
      </c>
      <c r="J24" s="82"/>
      <c r="K24" s="82"/>
      <c r="L24" s="82"/>
      <c r="M24" s="82"/>
      <c r="N24" s="82"/>
      <c r="O24" s="82"/>
      <c r="P24" s="82"/>
      <c r="Q24" s="82">
        <f t="shared" si="0"/>
        <v>0</v>
      </c>
      <c r="R24" s="23">
        <f t="shared" si="1"/>
        <v>840000000</v>
      </c>
    </row>
    <row r="25" spans="1:23" ht="20.100000000000001" customHeight="1" x14ac:dyDescent="0.25">
      <c r="A25" s="31">
        <f t="shared" si="3"/>
        <v>20</v>
      </c>
      <c r="B25" s="49" t="s">
        <v>66</v>
      </c>
      <c r="C25" s="82">
        <v>0</v>
      </c>
      <c r="D25" s="82"/>
      <c r="E25" s="82"/>
      <c r="F25" s="82"/>
      <c r="G25" s="82"/>
      <c r="H25" s="82"/>
      <c r="I25" s="82">
        <f t="shared" si="2"/>
        <v>0</v>
      </c>
      <c r="J25" s="82"/>
      <c r="K25" s="82"/>
      <c r="L25" s="82"/>
      <c r="M25" s="82"/>
      <c r="N25" s="82"/>
      <c r="O25" s="82"/>
      <c r="P25" s="82"/>
      <c r="Q25" s="82">
        <f t="shared" si="0"/>
        <v>0</v>
      </c>
      <c r="R25" s="23">
        <f t="shared" si="1"/>
        <v>0</v>
      </c>
    </row>
    <row r="26" spans="1:23" ht="50.25" customHeight="1" x14ac:dyDescent="0.25">
      <c r="A26" s="31">
        <f t="shared" si="3"/>
        <v>21</v>
      </c>
      <c r="B26" s="132" t="s">
        <v>67</v>
      </c>
      <c r="C26" s="82">
        <v>195294000</v>
      </c>
      <c r="D26" s="82"/>
      <c r="E26" s="82"/>
      <c r="F26" s="82"/>
      <c r="G26" s="82"/>
      <c r="H26" s="82"/>
      <c r="I26" s="82">
        <f t="shared" si="2"/>
        <v>0</v>
      </c>
      <c r="J26" s="82"/>
      <c r="K26" s="82"/>
      <c r="L26" s="82"/>
      <c r="M26" s="82"/>
      <c r="N26" s="82"/>
      <c r="O26" s="82"/>
      <c r="P26" s="82"/>
      <c r="Q26" s="82">
        <f t="shared" si="0"/>
        <v>0</v>
      </c>
      <c r="R26" s="23">
        <f t="shared" si="1"/>
        <v>195294000</v>
      </c>
      <c r="U26" s="21"/>
    </row>
    <row r="27" spans="1:23" ht="29.25" customHeight="1" x14ac:dyDescent="0.25">
      <c r="A27" s="31">
        <f t="shared" si="3"/>
        <v>22</v>
      </c>
      <c r="B27" s="49" t="s">
        <v>68</v>
      </c>
      <c r="C27" s="82">
        <v>1260000000</v>
      </c>
      <c r="D27" s="82"/>
      <c r="E27" s="82"/>
      <c r="F27" s="82"/>
      <c r="G27" s="82"/>
      <c r="H27" s="82"/>
      <c r="I27" s="82">
        <f t="shared" si="2"/>
        <v>0</v>
      </c>
      <c r="J27" s="82"/>
      <c r="K27" s="82"/>
      <c r="L27" s="82"/>
      <c r="M27" s="82"/>
      <c r="N27" s="82"/>
      <c r="O27" s="82"/>
      <c r="P27" s="82"/>
      <c r="Q27" s="82">
        <f t="shared" si="0"/>
        <v>0</v>
      </c>
      <c r="R27" s="23">
        <f t="shared" si="1"/>
        <v>1260000000</v>
      </c>
    </row>
    <row r="28" spans="1:23" ht="49.5" customHeight="1" x14ac:dyDescent="0.25">
      <c r="A28" s="31">
        <f t="shared" si="3"/>
        <v>23</v>
      </c>
      <c r="B28" s="132" t="s">
        <v>69</v>
      </c>
      <c r="C28" s="82">
        <v>1850000000</v>
      </c>
      <c r="D28" s="82"/>
      <c r="E28" s="82"/>
      <c r="F28" s="82"/>
      <c r="G28" s="82"/>
      <c r="H28" s="82"/>
      <c r="I28" s="82">
        <f t="shared" si="2"/>
        <v>0</v>
      </c>
      <c r="J28" s="82"/>
      <c r="K28" s="82"/>
      <c r="L28" s="82"/>
      <c r="M28" s="82"/>
      <c r="N28" s="82"/>
      <c r="O28" s="82"/>
      <c r="P28" s="82"/>
      <c r="Q28" s="82">
        <f t="shared" si="0"/>
        <v>0</v>
      </c>
      <c r="R28" s="23">
        <f t="shared" si="1"/>
        <v>1850000000</v>
      </c>
    </row>
    <row r="29" spans="1:23" ht="20.100000000000001" customHeight="1" x14ac:dyDescent="0.25">
      <c r="A29" s="31">
        <f t="shared" si="3"/>
        <v>24</v>
      </c>
      <c r="B29" s="49" t="s">
        <v>70</v>
      </c>
      <c r="C29" s="82">
        <v>2930559200</v>
      </c>
      <c r="D29" s="82"/>
      <c r="E29" s="82"/>
      <c r="F29" s="82"/>
      <c r="G29" s="82"/>
      <c r="H29" s="82"/>
      <c r="I29" s="82">
        <f t="shared" si="2"/>
        <v>0</v>
      </c>
      <c r="J29" s="82"/>
      <c r="K29" s="82"/>
      <c r="L29" s="82"/>
      <c r="M29" s="82"/>
      <c r="N29" s="82"/>
      <c r="O29" s="82"/>
      <c r="P29" s="82"/>
      <c r="Q29" s="82">
        <f t="shared" si="0"/>
        <v>0</v>
      </c>
      <c r="R29" s="23">
        <f t="shared" si="1"/>
        <v>2930559200</v>
      </c>
      <c r="U29" s="21"/>
      <c r="V29" s="19"/>
      <c r="W29" s="21"/>
    </row>
    <row r="30" spans="1:23" ht="20.100000000000001" customHeight="1" x14ac:dyDescent="0.25">
      <c r="A30" s="31">
        <f t="shared" si="3"/>
        <v>25</v>
      </c>
      <c r="B30" s="49" t="s">
        <v>71</v>
      </c>
      <c r="C30" s="82">
        <v>0</v>
      </c>
      <c r="D30" s="82"/>
      <c r="E30" s="82"/>
      <c r="F30" s="82"/>
      <c r="G30" s="82"/>
      <c r="H30" s="82"/>
      <c r="I30" s="82">
        <f t="shared" si="2"/>
        <v>0</v>
      </c>
      <c r="J30" s="82"/>
      <c r="K30" s="82"/>
      <c r="L30" s="82"/>
      <c r="M30" s="82"/>
      <c r="N30" s="82"/>
      <c r="O30" s="82"/>
      <c r="P30" s="82"/>
      <c r="Q30" s="82">
        <f t="shared" si="0"/>
        <v>0</v>
      </c>
      <c r="R30" s="23">
        <f t="shared" si="1"/>
        <v>0</v>
      </c>
    </row>
    <row r="31" spans="1:23" ht="20.100000000000001" customHeight="1" x14ac:dyDescent="0.25">
      <c r="A31" s="31">
        <f t="shared" si="3"/>
        <v>26</v>
      </c>
      <c r="B31" s="49" t="s">
        <v>72</v>
      </c>
      <c r="C31" s="82">
        <v>0</v>
      </c>
      <c r="D31" s="82"/>
      <c r="E31" s="82"/>
      <c r="F31" s="82"/>
      <c r="G31" s="82"/>
      <c r="H31" s="82"/>
      <c r="I31" s="82">
        <f t="shared" si="2"/>
        <v>0</v>
      </c>
      <c r="J31" s="82"/>
      <c r="K31" s="82"/>
      <c r="L31" s="82"/>
      <c r="M31" s="82"/>
      <c r="N31" s="82"/>
      <c r="O31" s="82"/>
      <c r="P31" s="82"/>
      <c r="Q31" s="82">
        <f t="shared" si="0"/>
        <v>0</v>
      </c>
      <c r="R31" s="23">
        <f t="shared" si="1"/>
        <v>0</v>
      </c>
    </row>
    <row r="32" spans="1:23" ht="20.100000000000001" customHeight="1" x14ac:dyDescent="0.25">
      <c r="A32" s="31">
        <f t="shared" si="3"/>
        <v>27</v>
      </c>
      <c r="B32" s="49" t="s">
        <v>7</v>
      </c>
      <c r="C32" s="82">
        <v>302400000</v>
      </c>
      <c r="D32" s="82"/>
      <c r="E32" s="82"/>
      <c r="F32" s="82"/>
      <c r="G32" s="82"/>
      <c r="H32" s="82"/>
      <c r="I32" s="82">
        <f t="shared" si="2"/>
        <v>0</v>
      </c>
      <c r="J32" s="82"/>
      <c r="K32" s="82"/>
      <c r="L32" s="82"/>
      <c r="M32" s="82"/>
      <c r="N32" s="82"/>
      <c r="O32" s="82"/>
      <c r="P32" s="82"/>
      <c r="Q32" s="82">
        <f t="shared" si="0"/>
        <v>0</v>
      </c>
      <c r="R32" s="23">
        <f t="shared" si="1"/>
        <v>302400000</v>
      </c>
    </row>
    <row r="33" spans="1:23" ht="34.5" customHeight="1" x14ac:dyDescent="0.25">
      <c r="A33" s="31">
        <f t="shared" si="3"/>
        <v>28</v>
      </c>
      <c r="B33" s="132" t="s">
        <v>73</v>
      </c>
      <c r="C33" s="82">
        <v>0</v>
      </c>
      <c r="D33" s="82"/>
      <c r="E33" s="82"/>
      <c r="F33" s="82"/>
      <c r="G33" s="82"/>
      <c r="H33" s="82"/>
      <c r="I33" s="82">
        <f t="shared" si="2"/>
        <v>0</v>
      </c>
      <c r="J33" s="82"/>
      <c r="K33" s="82"/>
      <c r="L33" s="82"/>
      <c r="M33" s="82"/>
      <c r="N33" s="82"/>
      <c r="O33" s="82"/>
      <c r="P33" s="82"/>
      <c r="Q33" s="82">
        <f t="shared" si="0"/>
        <v>0</v>
      </c>
      <c r="R33" s="23">
        <f t="shared" si="1"/>
        <v>0</v>
      </c>
    </row>
    <row r="34" spans="1:23" ht="19.5" customHeight="1" x14ac:dyDescent="0.25">
      <c r="A34" s="31">
        <f t="shared" si="3"/>
        <v>29</v>
      </c>
      <c r="B34" s="49" t="s">
        <v>74</v>
      </c>
      <c r="C34" s="82">
        <v>62088216064.270004</v>
      </c>
      <c r="D34" s="82"/>
      <c r="E34" s="82"/>
      <c r="F34" s="82"/>
      <c r="G34" s="82"/>
      <c r="H34" s="82"/>
      <c r="I34" s="82">
        <f t="shared" si="2"/>
        <v>0</v>
      </c>
      <c r="J34" s="82"/>
      <c r="K34" s="82"/>
      <c r="L34" s="82"/>
      <c r="M34" s="82"/>
      <c r="N34" s="82"/>
      <c r="O34" s="82"/>
      <c r="P34" s="82"/>
      <c r="Q34" s="82">
        <f t="shared" si="0"/>
        <v>0</v>
      </c>
      <c r="R34" s="23">
        <f t="shared" si="1"/>
        <v>62088216064.270004</v>
      </c>
      <c r="U34" s="21"/>
      <c r="V34" s="19"/>
      <c r="W34" s="21"/>
    </row>
    <row r="35" spans="1:23" ht="20.100000000000001" customHeight="1" x14ac:dyDescent="0.25">
      <c r="A35" s="31">
        <f t="shared" si="3"/>
        <v>30</v>
      </c>
      <c r="B35" s="49" t="s">
        <v>75</v>
      </c>
      <c r="C35" s="82">
        <v>0</v>
      </c>
      <c r="D35" s="82"/>
      <c r="E35" s="82"/>
      <c r="F35" s="82"/>
      <c r="G35" s="82"/>
      <c r="H35" s="82"/>
      <c r="I35" s="82">
        <f t="shared" si="2"/>
        <v>0</v>
      </c>
      <c r="J35" s="82"/>
      <c r="K35" s="82"/>
      <c r="L35" s="82"/>
      <c r="M35" s="82"/>
      <c r="N35" s="82"/>
      <c r="O35" s="82"/>
      <c r="P35" s="82"/>
      <c r="Q35" s="82">
        <f t="shared" si="0"/>
        <v>0</v>
      </c>
      <c r="R35" s="23">
        <f t="shared" si="1"/>
        <v>0</v>
      </c>
    </row>
    <row r="36" spans="1:23" ht="20.100000000000001" customHeight="1" x14ac:dyDescent="0.25">
      <c r="A36" s="31">
        <f t="shared" si="3"/>
        <v>31</v>
      </c>
      <c r="B36" s="49" t="s">
        <v>8</v>
      </c>
      <c r="C36" s="82">
        <v>212420000</v>
      </c>
      <c r="D36" s="82"/>
      <c r="E36" s="82"/>
      <c r="F36" s="82"/>
      <c r="G36" s="82"/>
      <c r="H36" s="82"/>
      <c r="I36" s="82">
        <f t="shared" si="2"/>
        <v>0</v>
      </c>
      <c r="J36" s="82"/>
      <c r="K36" s="82"/>
      <c r="L36" s="82"/>
      <c r="M36" s="82"/>
      <c r="N36" s="82"/>
      <c r="O36" s="82"/>
      <c r="P36" s="82"/>
      <c r="Q36" s="82">
        <f t="shared" si="0"/>
        <v>0</v>
      </c>
      <c r="R36" s="23">
        <f t="shared" si="1"/>
        <v>212420000</v>
      </c>
    </row>
    <row r="37" spans="1:23" ht="20.100000000000001" customHeight="1" x14ac:dyDescent="0.25">
      <c r="A37" s="31">
        <f t="shared" si="3"/>
        <v>32</v>
      </c>
      <c r="B37" s="49" t="s">
        <v>9</v>
      </c>
      <c r="C37" s="82">
        <v>39240320</v>
      </c>
      <c r="D37" s="82"/>
      <c r="E37" s="82"/>
      <c r="F37" s="82"/>
      <c r="G37" s="82"/>
      <c r="H37" s="82"/>
      <c r="I37" s="82">
        <f t="shared" si="2"/>
        <v>0</v>
      </c>
      <c r="J37" s="82"/>
      <c r="K37" s="82"/>
      <c r="L37" s="82"/>
      <c r="M37" s="82"/>
      <c r="N37" s="82"/>
      <c r="O37" s="82"/>
      <c r="P37" s="82"/>
      <c r="Q37" s="82">
        <f t="shared" si="0"/>
        <v>0</v>
      </c>
      <c r="R37" s="23">
        <f t="shared" si="1"/>
        <v>39240320</v>
      </c>
    </row>
    <row r="38" spans="1:23" ht="19.5" customHeight="1" x14ac:dyDescent="0.25">
      <c r="A38" s="31">
        <f t="shared" si="3"/>
        <v>33</v>
      </c>
      <c r="B38" s="49" t="s">
        <v>10</v>
      </c>
      <c r="C38" s="82">
        <v>14700000</v>
      </c>
      <c r="D38" s="82"/>
      <c r="E38" s="82"/>
      <c r="F38" s="82"/>
      <c r="G38" s="82"/>
      <c r="H38" s="82"/>
      <c r="I38" s="82">
        <f t="shared" si="2"/>
        <v>0</v>
      </c>
      <c r="J38" s="82"/>
      <c r="K38" s="82"/>
      <c r="L38" s="82"/>
      <c r="M38" s="82"/>
      <c r="N38" s="82"/>
      <c r="O38" s="82"/>
      <c r="P38" s="82"/>
      <c r="Q38" s="82">
        <f t="shared" si="0"/>
        <v>0</v>
      </c>
      <c r="R38" s="23">
        <f t="shared" si="1"/>
        <v>14700000</v>
      </c>
    </row>
    <row r="39" spans="1:23" ht="20.100000000000001" customHeight="1" x14ac:dyDescent="0.25">
      <c r="A39" s="31">
        <f t="shared" si="3"/>
        <v>34</v>
      </c>
      <c r="B39" s="49" t="s">
        <v>12</v>
      </c>
      <c r="C39" s="82">
        <v>915513840</v>
      </c>
      <c r="D39" s="82"/>
      <c r="E39" s="82"/>
      <c r="F39" s="82"/>
      <c r="G39" s="82"/>
      <c r="H39" s="82"/>
      <c r="I39" s="82">
        <f t="shared" si="2"/>
        <v>0</v>
      </c>
      <c r="J39" s="82"/>
      <c r="K39" s="82"/>
      <c r="L39" s="82"/>
      <c r="M39" s="82"/>
      <c r="N39" s="82"/>
      <c r="O39" s="82"/>
      <c r="P39" s="82"/>
      <c r="Q39" s="82">
        <f t="shared" si="0"/>
        <v>0</v>
      </c>
      <c r="R39" s="23">
        <f t="shared" si="1"/>
        <v>915513840</v>
      </c>
    </row>
    <row r="40" spans="1:23" ht="20.100000000000001" customHeight="1" x14ac:dyDescent="0.25">
      <c r="A40" s="31">
        <f t="shared" si="3"/>
        <v>35</v>
      </c>
      <c r="B40" s="49" t="s">
        <v>11</v>
      </c>
      <c r="C40" s="82">
        <v>3141427107</v>
      </c>
      <c r="D40" s="82"/>
      <c r="E40" s="82"/>
      <c r="F40" s="82"/>
      <c r="G40" s="82"/>
      <c r="H40" s="82"/>
      <c r="I40" s="82">
        <f t="shared" si="2"/>
        <v>0</v>
      </c>
      <c r="J40" s="82"/>
      <c r="K40" s="82"/>
      <c r="L40" s="82"/>
      <c r="M40" s="82"/>
      <c r="N40" s="82"/>
      <c r="O40" s="82"/>
      <c r="P40" s="82"/>
      <c r="Q40" s="82">
        <f t="shared" si="0"/>
        <v>0</v>
      </c>
      <c r="R40" s="23">
        <f t="shared" si="1"/>
        <v>3141427107</v>
      </c>
      <c r="U40" s="21"/>
    </row>
    <row r="41" spans="1:23" ht="20.100000000000001" customHeight="1" x14ac:dyDescent="0.25">
      <c r="A41" s="31">
        <f t="shared" si="3"/>
        <v>36</v>
      </c>
      <c r="B41" s="49" t="s">
        <v>13</v>
      </c>
      <c r="C41" s="82">
        <v>244803000</v>
      </c>
      <c r="D41" s="82"/>
      <c r="E41" s="82"/>
      <c r="F41" s="82"/>
      <c r="G41" s="82"/>
      <c r="H41" s="82"/>
      <c r="I41" s="82">
        <f t="shared" si="2"/>
        <v>0</v>
      </c>
      <c r="J41" s="82"/>
      <c r="K41" s="82"/>
      <c r="L41" s="82"/>
      <c r="M41" s="82"/>
      <c r="N41" s="82"/>
      <c r="O41" s="82"/>
      <c r="P41" s="82"/>
      <c r="Q41" s="82">
        <f t="shared" si="0"/>
        <v>0</v>
      </c>
      <c r="R41" s="23">
        <f t="shared" si="1"/>
        <v>244803000</v>
      </c>
    </row>
    <row r="42" spans="1:23" ht="20.100000000000001" customHeight="1" x14ac:dyDescent="0.25">
      <c r="A42" s="31">
        <f t="shared" si="3"/>
        <v>37</v>
      </c>
      <c r="B42" s="49" t="s">
        <v>14</v>
      </c>
      <c r="C42" s="82">
        <v>1028978000</v>
      </c>
      <c r="D42" s="82"/>
      <c r="E42" s="82"/>
      <c r="F42" s="82"/>
      <c r="G42" s="82"/>
      <c r="H42" s="82"/>
      <c r="I42" s="82">
        <f t="shared" si="2"/>
        <v>0</v>
      </c>
      <c r="J42" s="82"/>
      <c r="K42" s="82"/>
      <c r="L42" s="82"/>
      <c r="M42" s="82"/>
      <c r="N42" s="82"/>
      <c r="O42" s="82"/>
      <c r="P42" s="82"/>
      <c r="Q42" s="82">
        <f t="shared" si="0"/>
        <v>0</v>
      </c>
      <c r="R42" s="23">
        <f t="shared" si="1"/>
        <v>1028978000</v>
      </c>
      <c r="U42" s="21"/>
    </row>
    <row r="43" spans="1:23" ht="20.100000000000001" customHeight="1" x14ac:dyDescent="0.25">
      <c r="A43" s="31">
        <f t="shared" si="3"/>
        <v>38</v>
      </c>
      <c r="B43" s="49" t="s">
        <v>16</v>
      </c>
      <c r="C43" s="82">
        <v>174349533.34999999</v>
      </c>
      <c r="D43" s="82"/>
      <c r="E43" s="82"/>
      <c r="F43" s="82"/>
      <c r="G43" s="82"/>
      <c r="H43" s="82"/>
      <c r="I43" s="82">
        <f t="shared" si="2"/>
        <v>0</v>
      </c>
      <c r="J43" s="82"/>
      <c r="K43" s="82"/>
      <c r="L43" s="82"/>
      <c r="M43" s="82"/>
      <c r="N43" s="82"/>
      <c r="O43" s="82"/>
      <c r="P43" s="82"/>
      <c r="Q43" s="82">
        <f t="shared" si="0"/>
        <v>0</v>
      </c>
      <c r="R43" s="23">
        <f t="shared" si="1"/>
        <v>174349533.34999999</v>
      </c>
    </row>
    <row r="44" spans="1:23" ht="20.100000000000001" customHeight="1" x14ac:dyDescent="0.25">
      <c r="A44" s="31">
        <v>39</v>
      </c>
      <c r="B44" s="49" t="s">
        <v>15</v>
      </c>
      <c r="C44" s="82">
        <v>624224000</v>
      </c>
      <c r="D44" s="82"/>
      <c r="E44" s="82"/>
      <c r="F44" s="134"/>
      <c r="G44" s="82"/>
      <c r="H44" s="82"/>
      <c r="I44" s="82">
        <f t="shared" si="2"/>
        <v>0</v>
      </c>
      <c r="J44" s="82"/>
      <c r="K44" s="82"/>
      <c r="L44" s="82"/>
      <c r="M44" s="82"/>
      <c r="N44" s="82"/>
      <c r="O44" s="82"/>
      <c r="P44" s="82"/>
      <c r="Q44" s="82">
        <f t="shared" si="0"/>
        <v>0</v>
      </c>
      <c r="R44" s="23">
        <f t="shared" si="1"/>
        <v>624224000</v>
      </c>
    </row>
    <row r="45" spans="1:23" ht="20.100000000000001" customHeight="1" x14ac:dyDescent="0.25">
      <c r="A45" s="31">
        <v>40</v>
      </c>
      <c r="B45" s="49" t="s">
        <v>4</v>
      </c>
      <c r="C45" s="82">
        <v>39880625310</v>
      </c>
      <c r="D45" s="82"/>
      <c r="E45" s="82"/>
      <c r="F45" s="134"/>
      <c r="G45" s="82"/>
      <c r="H45" s="82"/>
      <c r="I45" s="82">
        <f t="shared" si="2"/>
        <v>0</v>
      </c>
      <c r="J45" s="82"/>
      <c r="K45" s="82"/>
      <c r="L45" s="82"/>
      <c r="M45" s="82"/>
      <c r="N45" s="82"/>
      <c r="O45" s="82"/>
      <c r="P45" s="82"/>
      <c r="Q45" s="82">
        <f t="shared" si="0"/>
        <v>0</v>
      </c>
      <c r="R45" s="23">
        <f t="shared" si="1"/>
        <v>39880625310</v>
      </c>
      <c r="U45" s="21"/>
    </row>
    <row r="46" spans="1:23" ht="20.100000000000001" customHeight="1" x14ac:dyDescent="0.25">
      <c r="A46" s="31">
        <v>41</v>
      </c>
      <c r="B46" s="49" t="s">
        <v>76</v>
      </c>
      <c r="C46" s="82">
        <v>280000000</v>
      </c>
      <c r="D46" s="82"/>
      <c r="E46" s="82"/>
      <c r="F46" s="134"/>
      <c r="G46" s="82"/>
      <c r="H46" s="82"/>
      <c r="I46" s="82">
        <f t="shared" si="2"/>
        <v>0</v>
      </c>
      <c r="J46" s="82"/>
      <c r="K46" s="82"/>
      <c r="L46" s="82"/>
      <c r="M46" s="82"/>
      <c r="N46" s="82"/>
      <c r="O46" s="82"/>
      <c r="P46" s="82"/>
      <c r="Q46" s="82"/>
      <c r="R46" s="23">
        <f t="shared" si="1"/>
        <v>280000000</v>
      </c>
    </row>
    <row r="47" spans="1:23" ht="20.100000000000001" customHeight="1" x14ac:dyDescent="0.25">
      <c r="A47" s="31">
        <v>42</v>
      </c>
      <c r="B47" s="49" t="s">
        <v>5</v>
      </c>
      <c r="C47" s="82">
        <v>30744229</v>
      </c>
      <c r="D47" s="82"/>
      <c r="E47" s="82"/>
      <c r="F47" s="134"/>
      <c r="G47" s="82"/>
      <c r="H47" s="82"/>
      <c r="I47" s="82">
        <f t="shared" si="2"/>
        <v>0</v>
      </c>
      <c r="J47" s="82"/>
      <c r="K47" s="82"/>
      <c r="L47" s="82"/>
      <c r="M47" s="82"/>
      <c r="N47" s="82"/>
      <c r="O47" s="82"/>
      <c r="P47" s="82"/>
      <c r="Q47" s="82"/>
      <c r="R47" s="23">
        <f t="shared" si="1"/>
        <v>30744229</v>
      </c>
    </row>
    <row r="48" spans="1:23" ht="20.100000000000001" customHeight="1" x14ac:dyDescent="0.25">
      <c r="A48" s="31"/>
      <c r="B48" s="82"/>
      <c r="C48" s="82">
        <v>0</v>
      </c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23">
        <f t="shared" si="1"/>
        <v>0</v>
      </c>
    </row>
    <row r="49" spans="1:20" s="44" customFormat="1" ht="20.100000000000001" customHeight="1" x14ac:dyDescent="0.25">
      <c r="A49" s="42"/>
      <c r="B49" s="51"/>
      <c r="C49" s="51">
        <f>SUM(C6:C47)</f>
        <v>552689309851.10388</v>
      </c>
      <c r="D49" s="51">
        <f>SUM(D6:D48)</f>
        <v>0</v>
      </c>
      <c r="E49" s="51">
        <f>SUM(E6:E48)</f>
        <v>0</v>
      </c>
      <c r="F49" s="51">
        <f>SUM(F6:F48)</f>
        <v>0</v>
      </c>
      <c r="G49" s="51"/>
      <c r="H49" s="51">
        <f t="shared" ref="H49:R49" si="4">SUM(H6:H48)</f>
        <v>0</v>
      </c>
      <c r="I49" s="51">
        <f t="shared" si="4"/>
        <v>0</v>
      </c>
      <c r="J49" s="51">
        <f t="shared" si="4"/>
        <v>0</v>
      </c>
      <c r="K49" s="51">
        <f t="shared" si="4"/>
        <v>0</v>
      </c>
      <c r="L49" s="51">
        <f t="shared" si="4"/>
        <v>0</v>
      </c>
      <c r="M49" s="51">
        <f t="shared" si="4"/>
        <v>0</v>
      </c>
      <c r="N49" s="51">
        <f t="shared" si="4"/>
        <v>0</v>
      </c>
      <c r="O49" s="51">
        <f t="shared" si="4"/>
        <v>0</v>
      </c>
      <c r="P49" s="51">
        <f t="shared" si="4"/>
        <v>0</v>
      </c>
      <c r="Q49" s="51">
        <f t="shared" si="4"/>
        <v>0</v>
      </c>
      <c r="R49" s="51">
        <f t="shared" si="4"/>
        <v>552689309851.10388</v>
      </c>
      <c r="S49" s="45"/>
      <c r="T49" s="45"/>
    </row>
    <row r="50" spans="1:20" ht="20.100000000000001" customHeight="1" x14ac:dyDescent="0.25">
      <c r="A50" s="99"/>
      <c r="B50" s="103"/>
      <c r="C50" s="103"/>
      <c r="D50" s="55"/>
      <c r="R50" s="21">
        <v>552689309851.09998</v>
      </c>
    </row>
    <row r="51" spans="1:20" ht="20.100000000000001" customHeight="1" x14ac:dyDescent="0.25">
      <c r="A51" s="99"/>
      <c r="B51" s="99"/>
      <c r="C51" s="100"/>
      <c r="D51" s="55"/>
      <c r="R51" s="21">
        <f>R49-R50</f>
        <v>3.90625E-3</v>
      </c>
    </row>
    <row r="52" spans="1:20" ht="20.100000000000001" customHeight="1" x14ac:dyDescent="0.25">
      <c r="A52" s="99"/>
      <c r="B52" s="99"/>
      <c r="C52" s="99"/>
      <c r="D52" s="55"/>
    </row>
    <row r="53" spans="1:20" ht="20.100000000000001" customHeight="1" x14ac:dyDescent="0.25">
      <c r="A53" s="99"/>
      <c r="B53" s="99"/>
      <c r="C53" s="99"/>
      <c r="D53" s="55"/>
    </row>
    <row r="54" spans="1:20" ht="20.100000000000001" customHeight="1" x14ac:dyDescent="0.25">
      <c r="A54" s="99"/>
      <c r="B54" s="99"/>
      <c r="C54" s="99"/>
      <c r="D54" s="55"/>
    </row>
    <row r="55" spans="1:20" ht="20.100000000000001" customHeight="1" x14ac:dyDescent="0.25">
      <c r="A55" s="99"/>
      <c r="B55" s="99"/>
      <c r="C55" s="99"/>
      <c r="D55" s="55"/>
    </row>
  </sheetData>
  <sortState ref="A6:N6">
    <sortCondition ref="A6"/>
  </sortState>
  <mergeCells count="6">
    <mergeCell ref="A3:A4"/>
    <mergeCell ref="R3:R4"/>
    <mergeCell ref="D3:I3"/>
    <mergeCell ref="J3:Q3"/>
    <mergeCell ref="B3:B4"/>
    <mergeCell ref="C3:C4"/>
  </mergeCells>
  <pageMargins left="1.2" right="0.7" top="0.75" bottom="0.75" header="0.3" footer="0.3"/>
  <pageSetup paperSize="5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3"/>
  <sheetViews>
    <sheetView topLeftCell="F1" zoomScale="58" zoomScaleNormal="58" workbookViewId="0">
      <selection activeCell="D11" sqref="D11"/>
    </sheetView>
  </sheetViews>
  <sheetFormatPr defaultRowHeight="24.95" customHeight="1" x14ac:dyDescent="0.25"/>
  <cols>
    <col min="1" max="1" width="12.7109375" style="34" customWidth="1"/>
    <col min="2" max="2" width="71.42578125" style="19" customWidth="1"/>
    <col min="3" max="3" width="28" style="19" customWidth="1"/>
    <col min="4" max="4" width="23.7109375" style="19" customWidth="1"/>
    <col min="5" max="5" width="29.42578125" style="19" customWidth="1"/>
    <col min="6" max="6" width="19.140625" style="19" customWidth="1"/>
    <col min="7" max="7" width="22.140625" style="19" customWidth="1"/>
    <col min="8" max="8" width="21.7109375" style="19" customWidth="1"/>
    <col min="9" max="9" width="22" style="19" customWidth="1"/>
    <col min="10" max="10" width="25.7109375" style="19" customWidth="1"/>
    <col min="11" max="11" width="21.7109375" style="19" customWidth="1"/>
    <col min="12" max="12" width="23.5703125" style="19" customWidth="1"/>
    <col min="13" max="13" width="17.7109375" style="19" customWidth="1"/>
    <col min="14" max="14" width="24.28515625" style="19" customWidth="1"/>
    <col min="15" max="16" width="19.28515625" style="19" customWidth="1"/>
    <col min="17" max="17" width="24.140625" style="34" customWidth="1"/>
    <col min="18" max="18" width="27.140625" style="50" customWidth="1"/>
    <col min="19" max="19" width="7.140625" style="34" customWidth="1"/>
    <col min="20" max="20" width="24" style="19" customWidth="1"/>
    <col min="21" max="21" width="23.7109375" style="19" customWidth="1"/>
    <col min="22" max="22" width="18.28515625" style="19" bestFit="1" customWidth="1"/>
    <col min="23" max="23" width="24.5703125" style="19" customWidth="1"/>
    <col min="24" max="24" width="20.85546875" style="19" customWidth="1"/>
    <col min="25" max="25" width="15.7109375" style="34" bestFit="1" customWidth="1"/>
    <col min="26" max="26" width="14.140625" style="34" bestFit="1" customWidth="1"/>
    <col min="27" max="27" width="12.7109375" style="34" bestFit="1" customWidth="1"/>
    <col min="28" max="28" width="12.85546875" style="34" bestFit="1" customWidth="1"/>
    <col min="29" max="29" width="9.140625" style="34"/>
    <col min="30" max="30" width="23" style="19" customWidth="1"/>
    <col min="31" max="16384" width="9.140625" style="34"/>
  </cols>
  <sheetData>
    <row r="1" spans="1:30" ht="24.95" customHeight="1" x14ac:dyDescent="0.25">
      <c r="A1" s="19" t="s">
        <v>32</v>
      </c>
      <c r="E1" s="55"/>
      <c r="M1" s="55"/>
      <c r="N1" s="55"/>
      <c r="O1" s="55"/>
      <c r="P1" s="55"/>
      <c r="Q1" s="54"/>
      <c r="R1" s="78"/>
    </row>
    <row r="2" spans="1:30" ht="24.95" customHeight="1" x14ac:dyDescent="0.25">
      <c r="E2" s="55"/>
      <c r="M2" s="55"/>
      <c r="N2" s="55"/>
      <c r="O2" s="55"/>
      <c r="P2" s="55"/>
      <c r="Q2" s="54"/>
      <c r="R2" s="78"/>
    </row>
    <row r="3" spans="1:30" ht="24.95" customHeight="1" x14ac:dyDescent="0.25">
      <c r="M3" s="79"/>
      <c r="N3" s="79"/>
      <c r="O3" s="79"/>
      <c r="P3" s="79"/>
      <c r="Q3" s="80"/>
      <c r="R3" s="81"/>
    </row>
    <row r="4" spans="1:30" s="44" customFormat="1" ht="24.95" customHeight="1" x14ac:dyDescent="0.25">
      <c r="A4" s="277" t="s">
        <v>18</v>
      </c>
      <c r="B4" s="277" t="s">
        <v>50</v>
      </c>
      <c r="C4" s="277" t="s">
        <v>103</v>
      </c>
      <c r="D4" s="279" t="s">
        <v>20</v>
      </c>
      <c r="E4" s="279"/>
      <c r="F4" s="279"/>
      <c r="G4" s="279"/>
      <c r="H4" s="279"/>
      <c r="I4" s="279"/>
      <c r="J4" s="277" t="s">
        <v>19</v>
      </c>
      <c r="K4" s="277"/>
      <c r="L4" s="277"/>
      <c r="M4" s="277"/>
      <c r="N4" s="277"/>
      <c r="O4" s="277"/>
      <c r="P4" s="277"/>
      <c r="Q4" s="277"/>
      <c r="R4" s="280" t="s">
        <v>104</v>
      </c>
      <c r="T4" s="45"/>
      <c r="U4" s="45"/>
      <c r="V4" s="45"/>
      <c r="W4" s="45"/>
      <c r="X4" s="45"/>
      <c r="AD4" s="45"/>
    </row>
    <row r="5" spans="1:30" s="44" customFormat="1" ht="48" customHeight="1" x14ac:dyDescent="0.25">
      <c r="A5" s="277"/>
      <c r="B5" s="277"/>
      <c r="C5" s="277"/>
      <c r="D5" s="180" t="s">
        <v>21</v>
      </c>
      <c r="E5" s="180" t="s">
        <v>22</v>
      </c>
      <c r="F5" s="180" t="s">
        <v>23</v>
      </c>
      <c r="G5" s="180" t="s">
        <v>40</v>
      </c>
      <c r="H5" s="180" t="s">
        <v>38</v>
      </c>
      <c r="I5" s="180" t="s">
        <v>24</v>
      </c>
      <c r="J5" s="180" t="s">
        <v>26</v>
      </c>
      <c r="K5" s="180" t="s">
        <v>27</v>
      </c>
      <c r="L5" s="39" t="s">
        <v>25</v>
      </c>
      <c r="M5" s="180" t="s">
        <v>38</v>
      </c>
      <c r="N5" s="180" t="s">
        <v>39</v>
      </c>
      <c r="O5" s="180" t="s">
        <v>45</v>
      </c>
      <c r="P5" s="180" t="s">
        <v>23</v>
      </c>
      <c r="Q5" s="176" t="s">
        <v>24</v>
      </c>
      <c r="R5" s="281"/>
      <c r="T5" s="45"/>
      <c r="U5" s="45"/>
      <c r="V5" s="45"/>
      <c r="W5" s="45"/>
      <c r="X5" s="45"/>
      <c r="AD5" s="45"/>
    </row>
    <row r="6" spans="1:30" ht="24.95" customHeight="1" x14ac:dyDescent="0.25">
      <c r="A6" s="76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6"/>
      <c r="R6" s="46"/>
    </row>
    <row r="7" spans="1:30" ht="24.95" customHeight="1" x14ac:dyDescent="0.25">
      <c r="A7" s="76">
        <v>1</v>
      </c>
      <c r="B7" s="49" t="s">
        <v>1</v>
      </c>
      <c r="C7" s="77">
        <v>26854558143.010002</v>
      </c>
      <c r="D7" s="82"/>
      <c r="E7" s="82"/>
      <c r="F7" s="82"/>
      <c r="G7" s="82"/>
      <c r="H7" s="82"/>
      <c r="I7" s="82">
        <f t="shared" ref="I7:I48" si="0">SUM(D7:H7)</f>
        <v>0</v>
      </c>
      <c r="J7" s="82"/>
      <c r="K7" s="82"/>
      <c r="L7" s="82"/>
      <c r="M7" s="82"/>
      <c r="N7" s="82"/>
      <c r="O7" s="82"/>
      <c r="P7" s="82"/>
      <c r="Q7" s="82"/>
      <c r="R7" s="48">
        <f t="shared" ref="R7:R48" si="1">C7-I7+Q7</f>
        <v>26854558143.010002</v>
      </c>
      <c r="S7" s="83"/>
    </row>
    <row r="8" spans="1:30" ht="24.95" customHeight="1" x14ac:dyDescent="0.25">
      <c r="A8" s="76">
        <f t="shared" ref="A8:A48" si="2">+A7+1</f>
        <v>2</v>
      </c>
      <c r="B8" s="49" t="s">
        <v>0</v>
      </c>
      <c r="C8" s="77">
        <v>11103150350</v>
      </c>
      <c r="D8" s="82"/>
      <c r="E8" s="82"/>
      <c r="F8" s="82"/>
      <c r="G8" s="82"/>
      <c r="H8" s="82"/>
      <c r="I8" s="82">
        <f t="shared" si="0"/>
        <v>0</v>
      </c>
      <c r="J8" s="82"/>
      <c r="K8" s="82"/>
      <c r="L8" s="82"/>
      <c r="M8" s="82"/>
      <c r="N8" s="82"/>
      <c r="O8" s="82"/>
      <c r="P8" s="82"/>
      <c r="Q8" s="82"/>
      <c r="R8" s="48">
        <f t="shared" si="1"/>
        <v>11103150350</v>
      </c>
      <c r="S8" s="83"/>
    </row>
    <row r="9" spans="1:30" ht="24.95" customHeight="1" x14ac:dyDescent="0.25">
      <c r="A9" s="76">
        <f t="shared" si="2"/>
        <v>3</v>
      </c>
      <c r="B9" s="49" t="s">
        <v>6</v>
      </c>
      <c r="C9" s="77">
        <v>2428447100</v>
      </c>
      <c r="D9" s="82"/>
      <c r="E9" s="82"/>
      <c r="F9" s="82"/>
      <c r="G9" s="82"/>
      <c r="H9" s="82"/>
      <c r="I9" s="82">
        <f t="shared" si="0"/>
        <v>0</v>
      </c>
      <c r="J9" s="82"/>
      <c r="K9" s="82"/>
      <c r="L9" s="82"/>
      <c r="M9" s="82"/>
      <c r="N9" s="82"/>
      <c r="O9" s="82"/>
      <c r="P9" s="82"/>
      <c r="Q9" s="82"/>
      <c r="R9" s="48">
        <f t="shared" si="1"/>
        <v>2428447100</v>
      </c>
      <c r="S9" s="83"/>
    </row>
    <row r="10" spans="1:30" ht="24.95" customHeight="1" x14ac:dyDescent="0.25">
      <c r="A10" s="76">
        <f t="shared" si="2"/>
        <v>4</v>
      </c>
      <c r="B10" s="49" t="s">
        <v>53</v>
      </c>
      <c r="C10" s="77">
        <v>147362997993.30286</v>
      </c>
      <c r="D10" s="82"/>
      <c r="E10" s="82"/>
      <c r="F10" s="82"/>
      <c r="G10" s="82"/>
      <c r="H10" s="82"/>
      <c r="I10" s="82">
        <f t="shared" si="0"/>
        <v>0</v>
      </c>
      <c r="J10" s="82"/>
      <c r="K10" s="82"/>
      <c r="L10" s="82"/>
      <c r="M10" s="82"/>
      <c r="N10" s="82"/>
      <c r="O10" s="82"/>
      <c r="P10" s="82"/>
      <c r="Q10" s="82"/>
      <c r="R10" s="48">
        <f t="shared" si="1"/>
        <v>147362997993.30286</v>
      </c>
      <c r="S10" s="83"/>
    </row>
    <row r="11" spans="1:30" s="50" customFormat="1" ht="24.95" customHeight="1" x14ac:dyDescent="0.25">
      <c r="A11" s="46">
        <f t="shared" si="2"/>
        <v>5</v>
      </c>
      <c r="B11" s="49" t="s">
        <v>54</v>
      </c>
      <c r="C11" s="77">
        <v>1698120707.333333</v>
      </c>
      <c r="D11" s="82">
        <v>38136500</v>
      </c>
      <c r="E11" s="82"/>
      <c r="F11" s="82"/>
      <c r="G11" s="82"/>
      <c r="H11" s="49"/>
      <c r="I11" s="82">
        <f t="shared" si="0"/>
        <v>38136500</v>
      </c>
      <c r="J11" s="82"/>
      <c r="K11" s="82"/>
      <c r="L11" s="82"/>
      <c r="M11" s="82"/>
      <c r="N11" s="82"/>
      <c r="O11" s="82"/>
      <c r="P11" s="82"/>
      <c r="Q11" s="82"/>
      <c r="R11" s="48">
        <f t="shared" si="1"/>
        <v>1659984207.333333</v>
      </c>
      <c r="S11" s="131"/>
      <c r="T11" s="131"/>
      <c r="U11" s="19"/>
      <c r="V11" s="131"/>
      <c r="W11" s="131"/>
      <c r="X11" s="131"/>
      <c r="Z11" s="131"/>
      <c r="AD11" s="131"/>
    </row>
    <row r="12" spans="1:30" ht="24.95" customHeight="1" x14ac:dyDescent="0.25">
      <c r="A12" s="76">
        <f t="shared" si="2"/>
        <v>6</v>
      </c>
      <c r="B12" s="49" t="s">
        <v>3</v>
      </c>
      <c r="C12" s="77">
        <v>84580662558.059998</v>
      </c>
      <c r="D12" s="82"/>
      <c r="E12" s="82"/>
      <c r="F12" s="82"/>
      <c r="G12" s="82"/>
      <c r="H12" s="82"/>
      <c r="I12" s="82">
        <f t="shared" si="0"/>
        <v>0</v>
      </c>
      <c r="J12" s="82"/>
      <c r="K12" s="82"/>
      <c r="L12" s="82"/>
      <c r="M12" s="82"/>
      <c r="N12" s="82"/>
      <c r="O12" s="82"/>
      <c r="P12" s="82"/>
      <c r="Q12" s="82"/>
      <c r="R12" s="48">
        <f t="shared" si="1"/>
        <v>84580662558.059998</v>
      </c>
      <c r="S12" s="83"/>
      <c r="Z12" s="131"/>
    </row>
    <row r="13" spans="1:30" ht="27" customHeight="1" x14ac:dyDescent="0.25">
      <c r="A13" s="76">
        <f t="shared" si="2"/>
        <v>7</v>
      </c>
      <c r="B13" s="49" t="s">
        <v>55</v>
      </c>
      <c r="C13" s="77">
        <v>3502214780</v>
      </c>
      <c r="D13" s="82"/>
      <c r="E13" s="82"/>
      <c r="F13" s="82"/>
      <c r="G13" s="82"/>
      <c r="H13" s="82"/>
      <c r="I13" s="82">
        <f t="shared" si="0"/>
        <v>0</v>
      </c>
      <c r="J13" s="82"/>
      <c r="K13" s="82"/>
      <c r="L13" s="82"/>
      <c r="M13" s="82"/>
      <c r="N13" s="82"/>
      <c r="O13" s="82"/>
      <c r="P13" s="82"/>
      <c r="Q13" s="82"/>
      <c r="R13" s="48">
        <f t="shared" si="1"/>
        <v>3502214780</v>
      </c>
      <c r="S13" s="83"/>
      <c r="Z13" s="131"/>
    </row>
    <row r="14" spans="1:30" s="50" customFormat="1" ht="24.95" customHeight="1" x14ac:dyDescent="0.25">
      <c r="A14" s="46">
        <f>+A13+1</f>
        <v>8</v>
      </c>
      <c r="B14" s="49" t="s">
        <v>56</v>
      </c>
      <c r="C14" s="77">
        <v>2574008205.4733334</v>
      </c>
      <c r="D14" s="82"/>
      <c r="E14" s="82"/>
      <c r="F14" s="82"/>
      <c r="G14" s="82"/>
      <c r="H14" s="49"/>
      <c r="I14" s="82">
        <f t="shared" si="0"/>
        <v>0</v>
      </c>
      <c r="J14" s="82"/>
      <c r="K14" s="82"/>
      <c r="L14" s="82"/>
      <c r="M14" s="82"/>
      <c r="N14" s="82"/>
      <c r="O14" s="82"/>
      <c r="P14" s="82"/>
      <c r="Q14" s="82"/>
      <c r="R14" s="48">
        <f t="shared" si="1"/>
        <v>2574008205.4733334</v>
      </c>
      <c r="S14" s="84"/>
      <c r="T14" s="131"/>
      <c r="U14" s="19"/>
      <c r="V14" s="131"/>
      <c r="W14" s="131"/>
      <c r="X14" s="131"/>
      <c r="Z14" s="131"/>
      <c r="AD14" s="131"/>
    </row>
    <row r="15" spans="1:30" s="50" customFormat="1" ht="34.5" customHeight="1" x14ac:dyDescent="0.25">
      <c r="A15" s="46">
        <f t="shared" si="2"/>
        <v>9</v>
      </c>
      <c r="B15" s="49" t="s">
        <v>57</v>
      </c>
      <c r="C15" s="77">
        <v>7345840920</v>
      </c>
      <c r="D15" s="82"/>
      <c r="E15" s="82"/>
      <c r="F15" s="82"/>
      <c r="G15" s="82"/>
      <c r="H15" s="49"/>
      <c r="I15" s="82">
        <f t="shared" si="0"/>
        <v>0</v>
      </c>
      <c r="J15" s="82"/>
      <c r="K15" s="82"/>
      <c r="L15" s="82"/>
      <c r="M15" s="82"/>
      <c r="N15" s="82"/>
      <c r="O15" s="82"/>
      <c r="P15" s="82"/>
      <c r="Q15" s="82"/>
      <c r="R15" s="48">
        <f t="shared" si="1"/>
        <v>7345840920</v>
      </c>
      <c r="S15" s="84"/>
      <c r="T15" s="131"/>
      <c r="U15" s="19"/>
      <c r="V15" s="131"/>
      <c r="W15" s="131"/>
      <c r="X15" s="131"/>
      <c r="Z15" s="131"/>
      <c r="AD15" s="131"/>
    </row>
    <row r="16" spans="1:30" s="50" customFormat="1" ht="36" customHeight="1" x14ac:dyDescent="0.25">
      <c r="A16" s="46">
        <f t="shared" si="2"/>
        <v>10</v>
      </c>
      <c r="B16" s="49" t="s">
        <v>58</v>
      </c>
      <c r="C16" s="77">
        <v>4654228312</v>
      </c>
      <c r="D16" s="82"/>
      <c r="E16" s="82"/>
      <c r="F16" s="82"/>
      <c r="G16" s="82"/>
      <c r="H16" s="49"/>
      <c r="I16" s="82">
        <f t="shared" si="0"/>
        <v>0</v>
      </c>
      <c r="J16" s="82"/>
      <c r="K16" s="82"/>
      <c r="L16" s="82"/>
      <c r="M16" s="82"/>
      <c r="N16" s="82"/>
      <c r="O16" s="82"/>
      <c r="P16" s="82"/>
      <c r="Q16" s="82"/>
      <c r="R16" s="48">
        <f t="shared" si="1"/>
        <v>4654228312</v>
      </c>
      <c r="S16" s="131"/>
      <c r="T16" s="131"/>
      <c r="U16" s="19"/>
      <c r="V16" s="131"/>
      <c r="W16" s="131"/>
      <c r="X16" s="131"/>
      <c r="Z16" s="131"/>
      <c r="AD16" s="131"/>
    </row>
    <row r="17" spans="1:30" s="50" customFormat="1" ht="24.95" customHeight="1" x14ac:dyDescent="0.25">
      <c r="A17" s="46">
        <f t="shared" si="2"/>
        <v>11</v>
      </c>
      <c r="B17" s="49" t="s">
        <v>59</v>
      </c>
      <c r="C17" s="77">
        <v>1118377000</v>
      </c>
      <c r="D17" s="82"/>
      <c r="E17" s="82"/>
      <c r="F17" s="82"/>
      <c r="G17" s="82"/>
      <c r="H17" s="49"/>
      <c r="I17" s="82">
        <f t="shared" si="0"/>
        <v>0</v>
      </c>
      <c r="J17" s="82"/>
      <c r="K17" s="82"/>
      <c r="L17" s="82"/>
      <c r="M17" s="82"/>
      <c r="N17" s="82"/>
      <c r="O17" s="82"/>
      <c r="P17" s="82"/>
      <c r="Q17" s="82"/>
      <c r="R17" s="48">
        <f t="shared" si="1"/>
        <v>1118377000</v>
      </c>
      <c r="T17" s="131"/>
      <c r="U17" s="19"/>
      <c r="V17" s="131"/>
      <c r="W17" s="131"/>
      <c r="X17" s="131"/>
      <c r="Z17" s="131"/>
      <c r="AD17" s="131"/>
    </row>
    <row r="18" spans="1:30" s="50" customFormat="1" ht="24.95" customHeight="1" x14ac:dyDescent="0.25">
      <c r="A18" s="46">
        <f t="shared" si="2"/>
        <v>12</v>
      </c>
      <c r="B18" s="49" t="s">
        <v>60</v>
      </c>
      <c r="C18" s="77">
        <v>4478283932</v>
      </c>
      <c r="D18" s="82"/>
      <c r="E18" s="82"/>
      <c r="F18" s="82"/>
      <c r="G18" s="82"/>
      <c r="H18" s="49"/>
      <c r="I18" s="82">
        <f t="shared" si="0"/>
        <v>0</v>
      </c>
      <c r="J18" s="82"/>
      <c r="K18" s="82"/>
      <c r="L18" s="82"/>
      <c r="M18" s="82"/>
      <c r="N18" s="82"/>
      <c r="O18" s="82"/>
      <c r="P18" s="82"/>
      <c r="Q18" s="82"/>
      <c r="R18" s="48">
        <f t="shared" si="1"/>
        <v>4478283932</v>
      </c>
      <c r="S18" s="84"/>
      <c r="T18" s="131"/>
      <c r="U18" s="19"/>
      <c r="V18" s="131"/>
      <c r="W18" s="131"/>
      <c r="X18" s="131"/>
      <c r="Z18" s="131"/>
      <c r="AD18" s="131"/>
    </row>
    <row r="19" spans="1:30" s="50" customFormat="1" ht="24.95" customHeight="1" x14ac:dyDescent="0.25">
      <c r="A19" s="46">
        <f t="shared" si="2"/>
        <v>13</v>
      </c>
      <c r="B19" s="49" t="s">
        <v>61</v>
      </c>
      <c r="C19" s="77">
        <v>9689070530</v>
      </c>
      <c r="D19" s="82"/>
      <c r="E19" s="82"/>
      <c r="F19" s="82"/>
      <c r="G19" s="82"/>
      <c r="H19" s="49"/>
      <c r="I19" s="82">
        <f t="shared" si="0"/>
        <v>0</v>
      </c>
      <c r="J19" s="82"/>
      <c r="K19" s="82"/>
      <c r="L19" s="82"/>
      <c r="M19" s="82"/>
      <c r="N19" s="82"/>
      <c r="O19" s="82"/>
      <c r="P19" s="82"/>
      <c r="Q19" s="82"/>
      <c r="R19" s="48">
        <f t="shared" si="1"/>
        <v>9689070530</v>
      </c>
      <c r="S19" s="84"/>
      <c r="T19" s="131"/>
      <c r="U19" s="19"/>
      <c r="V19" s="131"/>
      <c r="W19" s="131"/>
      <c r="X19" s="131"/>
      <c r="Y19" s="84"/>
      <c r="Z19" s="131"/>
      <c r="AD19" s="131"/>
    </row>
    <row r="20" spans="1:30" s="50" customFormat="1" ht="24.95" customHeight="1" x14ac:dyDescent="0.25">
      <c r="A20" s="46">
        <f t="shared" si="2"/>
        <v>14</v>
      </c>
      <c r="B20" s="49" t="s">
        <v>62</v>
      </c>
      <c r="C20" s="77">
        <v>11158898934</v>
      </c>
      <c r="D20" s="82"/>
      <c r="E20" s="82"/>
      <c r="F20" s="82"/>
      <c r="G20" s="82"/>
      <c r="H20" s="49"/>
      <c r="I20" s="82">
        <f t="shared" si="0"/>
        <v>0</v>
      </c>
      <c r="J20" s="82"/>
      <c r="K20" s="82"/>
      <c r="L20" s="82"/>
      <c r="M20" s="82"/>
      <c r="N20" s="82"/>
      <c r="O20" s="82"/>
      <c r="P20" s="82"/>
      <c r="Q20" s="82"/>
      <c r="R20" s="48">
        <f t="shared" si="1"/>
        <v>11158898934</v>
      </c>
      <c r="S20" s="84"/>
      <c r="T20" s="131"/>
      <c r="U20" s="19"/>
      <c r="V20" s="131"/>
      <c r="W20" s="131"/>
      <c r="X20" s="131"/>
      <c r="Z20" s="131"/>
      <c r="AD20" s="131"/>
    </row>
    <row r="21" spans="1:30" s="50" customFormat="1" ht="24.95" customHeight="1" x14ac:dyDescent="0.25">
      <c r="A21" s="46">
        <f t="shared" si="2"/>
        <v>15</v>
      </c>
      <c r="B21" s="49" t="s">
        <v>2</v>
      </c>
      <c r="C21" s="77">
        <v>5765897401</v>
      </c>
      <c r="D21" s="82"/>
      <c r="E21" s="82"/>
      <c r="F21" s="82"/>
      <c r="G21" s="82"/>
      <c r="H21" s="49"/>
      <c r="I21" s="82">
        <f t="shared" si="0"/>
        <v>0</v>
      </c>
      <c r="J21" s="82"/>
      <c r="K21" s="82"/>
      <c r="L21" s="82"/>
      <c r="M21" s="82"/>
      <c r="N21" s="82"/>
      <c r="O21" s="82"/>
      <c r="P21" s="82"/>
      <c r="Q21" s="82"/>
      <c r="R21" s="48">
        <f t="shared" si="1"/>
        <v>5765897401</v>
      </c>
      <c r="S21" s="84"/>
      <c r="T21" s="131"/>
      <c r="U21" s="19"/>
      <c r="V21" s="131"/>
      <c r="W21" s="131"/>
      <c r="X21" s="131"/>
      <c r="Z21" s="131"/>
      <c r="AD21" s="131"/>
    </row>
    <row r="22" spans="1:30" ht="39" customHeight="1" x14ac:dyDescent="0.25">
      <c r="A22" s="76">
        <f t="shared" si="2"/>
        <v>16</v>
      </c>
      <c r="B22" s="49" t="s">
        <v>63</v>
      </c>
      <c r="C22" s="77">
        <v>5542980566</v>
      </c>
      <c r="D22" s="82"/>
      <c r="E22" s="82"/>
      <c r="F22" s="82"/>
      <c r="G22" s="82"/>
      <c r="H22" s="82"/>
      <c r="I22" s="82">
        <f t="shared" si="0"/>
        <v>0</v>
      </c>
      <c r="J22" s="82"/>
      <c r="K22" s="82"/>
      <c r="L22" s="82"/>
      <c r="M22" s="82"/>
      <c r="N22" s="82"/>
      <c r="O22" s="82"/>
      <c r="P22" s="82"/>
      <c r="Q22" s="82"/>
      <c r="R22" s="48">
        <f t="shared" si="1"/>
        <v>5542980566</v>
      </c>
      <c r="S22" s="83"/>
      <c r="Z22" s="83"/>
    </row>
    <row r="23" spans="1:30" ht="24.95" customHeight="1" x14ac:dyDescent="0.25">
      <c r="A23" s="76">
        <f t="shared" si="2"/>
        <v>17</v>
      </c>
      <c r="B23" s="49" t="s">
        <v>64</v>
      </c>
      <c r="C23" s="77">
        <v>6015257356</v>
      </c>
      <c r="D23" s="82"/>
      <c r="E23" s="82"/>
      <c r="F23" s="82"/>
      <c r="G23" s="82"/>
      <c r="H23" s="82"/>
      <c r="I23" s="82">
        <f t="shared" si="0"/>
        <v>0</v>
      </c>
      <c r="J23" s="82"/>
      <c r="K23" s="82"/>
      <c r="L23" s="82"/>
      <c r="M23" s="82"/>
      <c r="N23" s="82"/>
      <c r="O23" s="82"/>
      <c r="P23" s="82"/>
      <c r="Q23" s="82"/>
      <c r="R23" s="48">
        <f t="shared" si="1"/>
        <v>6015257356</v>
      </c>
      <c r="S23" s="83"/>
    </row>
    <row r="24" spans="1:30" s="50" customFormat="1" ht="24.95" customHeight="1" x14ac:dyDescent="0.25">
      <c r="A24" s="46">
        <f t="shared" si="2"/>
        <v>18</v>
      </c>
      <c r="B24" s="49" t="s">
        <v>17</v>
      </c>
      <c r="C24" s="77">
        <v>1887897948.9899988</v>
      </c>
      <c r="D24" s="82"/>
      <c r="E24" s="82"/>
      <c r="F24" s="82"/>
      <c r="G24" s="82"/>
      <c r="H24" s="49"/>
      <c r="I24" s="82">
        <f t="shared" si="0"/>
        <v>0</v>
      </c>
      <c r="J24" s="82"/>
      <c r="K24" s="82"/>
      <c r="L24" s="82"/>
      <c r="M24" s="82"/>
      <c r="N24" s="82"/>
      <c r="O24" s="82"/>
      <c r="P24" s="82"/>
      <c r="Q24" s="82"/>
      <c r="R24" s="48">
        <f t="shared" si="1"/>
        <v>1887897948.9899988</v>
      </c>
      <c r="S24" s="84"/>
      <c r="T24" s="131"/>
      <c r="U24" s="19"/>
      <c r="V24" s="131"/>
      <c r="W24" s="131"/>
      <c r="X24" s="131"/>
      <c r="AD24" s="131"/>
    </row>
    <row r="25" spans="1:30" ht="24.95" customHeight="1" x14ac:dyDescent="0.25">
      <c r="A25" s="76">
        <f t="shared" si="2"/>
        <v>19</v>
      </c>
      <c r="B25" s="49" t="s">
        <v>65</v>
      </c>
      <c r="C25" s="77">
        <v>2409520720.1300001</v>
      </c>
      <c r="D25" s="82"/>
      <c r="E25" s="82"/>
      <c r="F25" s="82"/>
      <c r="G25" s="82"/>
      <c r="H25" s="82"/>
      <c r="I25" s="82">
        <f t="shared" si="0"/>
        <v>0</v>
      </c>
      <c r="J25" s="82"/>
      <c r="K25" s="82"/>
      <c r="L25" s="82"/>
      <c r="M25" s="82"/>
      <c r="N25" s="82"/>
      <c r="O25" s="82"/>
      <c r="P25" s="82"/>
      <c r="Q25" s="82"/>
      <c r="R25" s="48">
        <f t="shared" si="1"/>
        <v>2409520720.1300001</v>
      </c>
      <c r="S25" s="83"/>
    </row>
    <row r="26" spans="1:30" ht="32.25" customHeight="1" x14ac:dyDescent="0.25">
      <c r="A26" s="76">
        <f t="shared" si="2"/>
        <v>20</v>
      </c>
      <c r="B26" s="49" t="s">
        <v>66</v>
      </c>
      <c r="C26" s="77">
        <v>1684951628.6863999</v>
      </c>
      <c r="D26" s="82"/>
      <c r="E26" s="82"/>
      <c r="F26" s="82"/>
      <c r="G26" s="82"/>
      <c r="H26" s="82"/>
      <c r="I26" s="82">
        <f t="shared" si="0"/>
        <v>0</v>
      </c>
      <c r="J26" s="82"/>
      <c r="K26" s="82"/>
      <c r="L26" s="82"/>
      <c r="M26" s="82"/>
      <c r="N26" s="82"/>
      <c r="O26" s="82"/>
      <c r="P26" s="82"/>
      <c r="Q26" s="82"/>
      <c r="R26" s="48">
        <f t="shared" si="1"/>
        <v>1684951628.6863999</v>
      </c>
      <c r="S26" s="19"/>
    </row>
    <row r="27" spans="1:30" ht="51" customHeight="1" x14ac:dyDescent="0.25">
      <c r="A27" s="76">
        <f t="shared" si="2"/>
        <v>21</v>
      </c>
      <c r="B27" s="132" t="s">
        <v>67</v>
      </c>
      <c r="C27" s="77">
        <v>5625790085.000001</v>
      </c>
      <c r="D27" s="82"/>
      <c r="E27" s="82"/>
      <c r="F27" s="82"/>
      <c r="G27" s="82"/>
      <c r="H27" s="82"/>
      <c r="I27" s="82">
        <f t="shared" si="0"/>
        <v>0</v>
      </c>
      <c r="J27" s="82"/>
      <c r="K27" s="82"/>
      <c r="L27" s="82"/>
      <c r="M27" s="82"/>
      <c r="N27" s="82"/>
      <c r="O27" s="82"/>
      <c r="P27" s="82"/>
      <c r="Q27" s="82"/>
      <c r="R27" s="48">
        <f t="shared" si="1"/>
        <v>5625790085.000001</v>
      </c>
      <c r="S27" s="83"/>
    </row>
    <row r="28" spans="1:30" s="50" customFormat="1" ht="24.95" customHeight="1" x14ac:dyDescent="0.25">
      <c r="A28" s="46">
        <f t="shared" si="2"/>
        <v>22</v>
      </c>
      <c r="B28" s="49" t="s">
        <v>68</v>
      </c>
      <c r="C28" s="77">
        <v>1710498602.0000005</v>
      </c>
      <c r="D28" s="82"/>
      <c r="E28" s="82"/>
      <c r="F28" s="82"/>
      <c r="G28" s="82"/>
      <c r="H28" s="49"/>
      <c r="I28" s="82">
        <f t="shared" si="0"/>
        <v>0</v>
      </c>
      <c r="J28" s="82"/>
      <c r="K28" s="82"/>
      <c r="L28" s="82"/>
      <c r="M28" s="82"/>
      <c r="N28" s="82"/>
      <c r="O28" s="82"/>
      <c r="P28" s="82"/>
      <c r="Q28" s="82"/>
      <c r="R28" s="48">
        <f t="shared" si="1"/>
        <v>1710498602.0000005</v>
      </c>
      <c r="S28" s="84"/>
      <c r="T28" s="131"/>
      <c r="U28" s="19"/>
      <c r="V28" s="131"/>
      <c r="W28" s="131"/>
      <c r="X28" s="131"/>
      <c r="AD28" s="131"/>
    </row>
    <row r="29" spans="1:30" ht="36" customHeight="1" x14ac:dyDescent="0.25">
      <c r="A29" s="76">
        <f t="shared" si="2"/>
        <v>23</v>
      </c>
      <c r="B29" s="132" t="s">
        <v>69</v>
      </c>
      <c r="C29" s="77">
        <v>2185075555.999999</v>
      </c>
      <c r="D29" s="82"/>
      <c r="E29" s="82"/>
      <c r="F29" s="82"/>
      <c r="G29" s="82"/>
      <c r="H29" s="82"/>
      <c r="I29" s="82">
        <f t="shared" si="0"/>
        <v>0</v>
      </c>
      <c r="J29" s="82"/>
      <c r="K29" s="82"/>
      <c r="L29" s="82"/>
      <c r="M29" s="82"/>
      <c r="N29" s="82"/>
      <c r="O29" s="82"/>
      <c r="P29" s="82"/>
      <c r="Q29" s="82"/>
      <c r="R29" s="48">
        <f t="shared" si="1"/>
        <v>2185075555.999999</v>
      </c>
      <c r="S29" s="83"/>
    </row>
    <row r="30" spans="1:30" ht="24.95" customHeight="1" x14ac:dyDescent="0.25">
      <c r="A30" s="76">
        <f t="shared" si="2"/>
        <v>24</v>
      </c>
      <c r="B30" s="49" t="s">
        <v>70</v>
      </c>
      <c r="C30" s="77">
        <v>23366785961.23</v>
      </c>
      <c r="D30" s="82"/>
      <c r="E30" s="82"/>
      <c r="F30" s="82"/>
      <c r="G30" s="82"/>
      <c r="H30" s="82"/>
      <c r="I30" s="82">
        <f t="shared" si="0"/>
        <v>0</v>
      </c>
      <c r="J30" s="82"/>
      <c r="K30" s="82"/>
      <c r="L30" s="82"/>
      <c r="M30" s="82"/>
      <c r="N30" s="82"/>
      <c r="O30" s="82"/>
      <c r="P30" s="82"/>
      <c r="Q30" s="82"/>
      <c r="R30" s="48">
        <f t="shared" si="1"/>
        <v>23366785961.23</v>
      </c>
      <c r="S30" s="19"/>
    </row>
    <row r="31" spans="1:30" ht="24.95" customHeight="1" x14ac:dyDescent="0.25">
      <c r="A31" s="76">
        <f t="shared" si="2"/>
        <v>25</v>
      </c>
      <c r="B31" s="49" t="s">
        <v>71</v>
      </c>
      <c r="C31" s="77">
        <v>6267813587.4300003</v>
      </c>
      <c r="D31" s="82"/>
      <c r="E31" s="82"/>
      <c r="F31" s="82"/>
      <c r="G31" s="82"/>
      <c r="H31" s="82"/>
      <c r="I31" s="82">
        <f t="shared" si="0"/>
        <v>0</v>
      </c>
      <c r="J31" s="82"/>
      <c r="K31" s="82"/>
      <c r="L31" s="82"/>
      <c r="M31" s="82"/>
      <c r="N31" s="82"/>
      <c r="O31" s="82"/>
      <c r="P31" s="82"/>
      <c r="Q31" s="82"/>
      <c r="R31" s="48">
        <f t="shared" si="1"/>
        <v>6267813587.4300003</v>
      </c>
      <c r="Y31" s="83"/>
      <c r="Z31" s="83"/>
      <c r="AA31" s="19"/>
      <c r="AB31" s="19"/>
    </row>
    <row r="32" spans="1:30" s="20" customFormat="1" ht="24.95" customHeight="1" x14ac:dyDescent="0.25">
      <c r="A32" s="31">
        <f t="shared" si="2"/>
        <v>26</v>
      </c>
      <c r="B32" s="49" t="s">
        <v>72</v>
      </c>
      <c r="C32" s="77">
        <v>2106942773</v>
      </c>
      <c r="D32" s="82"/>
      <c r="E32" s="82"/>
      <c r="F32" s="82"/>
      <c r="G32" s="82"/>
      <c r="H32" s="82"/>
      <c r="I32" s="82">
        <f t="shared" si="0"/>
        <v>0</v>
      </c>
      <c r="J32" s="82"/>
      <c r="K32" s="82"/>
      <c r="L32" s="82"/>
      <c r="M32" s="82"/>
      <c r="N32" s="82"/>
      <c r="O32" s="82"/>
      <c r="P32" s="82"/>
      <c r="Q32" s="82"/>
      <c r="R32" s="48">
        <f t="shared" si="1"/>
        <v>2106942773</v>
      </c>
      <c r="T32" s="19"/>
      <c r="U32" s="19"/>
      <c r="V32" s="19"/>
      <c r="W32" s="19"/>
      <c r="X32" s="19"/>
      <c r="AD32" s="19"/>
    </row>
    <row r="33" spans="1:30" ht="24.95" customHeight="1" x14ac:dyDescent="0.25">
      <c r="A33" s="76">
        <f t="shared" si="2"/>
        <v>27</v>
      </c>
      <c r="B33" s="49" t="s">
        <v>7</v>
      </c>
      <c r="C33" s="77">
        <v>3020220540</v>
      </c>
      <c r="D33" s="82"/>
      <c r="E33" s="82"/>
      <c r="F33" s="82"/>
      <c r="G33" s="82"/>
      <c r="H33" s="82"/>
      <c r="I33" s="82">
        <f t="shared" si="0"/>
        <v>0</v>
      </c>
      <c r="J33" s="82"/>
      <c r="K33" s="82"/>
      <c r="L33" s="82"/>
      <c r="M33" s="82"/>
      <c r="N33" s="82"/>
      <c r="O33" s="82"/>
      <c r="P33" s="82"/>
      <c r="Q33" s="82"/>
      <c r="R33" s="48">
        <f t="shared" si="1"/>
        <v>3020220540</v>
      </c>
      <c r="S33" s="83"/>
    </row>
    <row r="34" spans="1:30" s="50" customFormat="1" ht="33.75" customHeight="1" x14ac:dyDescent="0.25">
      <c r="A34" s="46">
        <f t="shared" si="2"/>
        <v>28</v>
      </c>
      <c r="B34" s="132" t="s">
        <v>73</v>
      </c>
      <c r="C34" s="77">
        <v>3905230250.3300004</v>
      </c>
      <c r="D34" s="82"/>
      <c r="E34" s="82"/>
      <c r="F34" s="82"/>
      <c r="G34" s="82"/>
      <c r="H34" s="49"/>
      <c r="I34" s="82">
        <f t="shared" si="0"/>
        <v>0</v>
      </c>
      <c r="J34" s="82"/>
      <c r="K34" s="82"/>
      <c r="L34" s="82"/>
      <c r="M34" s="82"/>
      <c r="N34" s="82"/>
      <c r="O34" s="82"/>
      <c r="P34" s="82"/>
      <c r="Q34" s="82"/>
      <c r="R34" s="48">
        <f t="shared" si="1"/>
        <v>3905230250.3300004</v>
      </c>
      <c r="S34" s="84"/>
      <c r="T34" s="131"/>
      <c r="U34" s="19"/>
      <c r="V34" s="131"/>
      <c r="W34" s="131"/>
      <c r="X34" s="131"/>
      <c r="AD34" s="131"/>
    </row>
    <row r="35" spans="1:30" s="50" customFormat="1" ht="24.95" customHeight="1" x14ac:dyDescent="0.25">
      <c r="A35" s="46">
        <f t="shared" si="2"/>
        <v>29</v>
      </c>
      <c r="B35" s="49" t="s">
        <v>74</v>
      </c>
      <c r="C35" s="77">
        <v>21002198738.312901</v>
      </c>
      <c r="D35" s="82"/>
      <c r="E35" s="82"/>
      <c r="F35" s="82"/>
      <c r="G35" s="82"/>
      <c r="H35" s="49"/>
      <c r="I35" s="82">
        <f t="shared" si="0"/>
        <v>0</v>
      </c>
      <c r="J35" s="82"/>
      <c r="K35" s="82"/>
      <c r="L35" s="82"/>
      <c r="M35" s="82"/>
      <c r="N35" s="82"/>
      <c r="O35" s="82"/>
      <c r="P35" s="82"/>
      <c r="Q35" s="82"/>
      <c r="R35" s="48">
        <f t="shared" si="1"/>
        <v>21002198738.312901</v>
      </c>
      <c r="S35" s="131"/>
      <c r="T35" s="131"/>
      <c r="U35" s="19"/>
      <c r="V35" s="131"/>
      <c r="W35" s="131"/>
      <c r="X35" s="131"/>
      <c r="Z35" s="84"/>
      <c r="AD35" s="131"/>
    </row>
    <row r="36" spans="1:30" ht="24.95" customHeight="1" x14ac:dyDescent="0.25">
      <c r="A36" s="76">
        <f t="shared" si="2"/>
        <v>30</v>
      </c>
      <c r="B36" s="49" t="s">
        <v>75</v>
      </c>
      <c r="C36" s="77">
        <v>2971979970</v>
      </c>
      <c r="D36" s="82"/>
      <c r="E36" s="82"/>
      <c r="F36" s="82"/>
      <c r="G36" s="82"/>
      <c r="H36" s="82"/>
      <c r="I36" s="82">
        <f t="shared" si="0"/>
        <v>0</v>
      </c>
      <c r="J36" s="82"/>
      <c r="K36" s="82"/>
      <c r="L36" s="82"/>
      <c r="M36" s="82"/>
      <c r="N36" s="82"/>
      <c r="O36" s="82"/>
      <c r="P36" s="82"/>
      <c r="Q36" s="82"/>
      <c r="R36" s="48">
        <f t="shared" si="1"/>
        <v>2971979970</v>
      </c>
      <c r="S36" s="19"/>
    </row>
    <row r="37" spans="1:30" ht="24.95" customHeight="1" x14ac:dyDescent="0.25">
      <c r="A37" s="76">
        <f t="shared" si="2"/>
        <v>31</v>
      </c>
      <c r="B37" s="49" t="s">
        <v>8</v>
      </c>
      <c r="C37" s="77">
        <v>921370683</v>
      </c>
      <c r="D37" s="82"/>
      <c r="E37" s="82"/>
      <c r="F37" s="82"/>
      <c r="G37" s="82"/>
      <c r="H37" s="82"/>
      <c r="I37" s="82">
        <f t="shared" si="0"/>
        <v>0</v>
      </c>
      <c r="J37" s="82"/>
      <c r="K37" s="82"/>
      <c r="L37" s="82"/>
      <c r="M37" s="82"/>
      <c r="N37" s="82"/>
      <c r="O37" s="82"/>
      <c r="P37" s="82"/>
      <c r="Q37" s="82"/>
      <c r="R37" s="48">
        <f t="shared" si="1"/>
        <v>921370683</v>
      </c>
      <c r="S37" s="83"/>
    </row>
    <row r="38" spans="1:30" ht="24.95" customHeight="1" x14ac:dyDescent="0.25">
      <c r="A38" s="76">
        <f t="shared" si="2"/>
        <v>32</v>
      </c>
      <c r="B38" s="49" t="s">
        <v>9</v>
      </c>
      <c r="C38" s="77">
        <v>764013175</v>
      </c>
      <c r="D38" s="82"/>
      <c r="E38" s="82"/>
      <c r="F38" s="82"/>
      <c r="G38" s="82"/>
      <c r="H38" s="82"/>
      <c r="I38" s="82">
        <f t="shared" si="0"/>
        <v>0</v>
      </c>
      <c r="J38" s="82"/>
      <c r="K38" s="82"/>
      <c r="L38" s="82"/>
      <c r="M38" s="82"/>
      <c r="N38" s="82"/>
      <c r="O38" s="82"/>
      <c r="P38" s="82"/>
      <c r="Q38" s="82"/>
      <c r="R38" s="48">
        <f t="shared" si="1"/>
        <v>764013175</v>
      </c>
      <c r="S38" s="83"/>
    </row>
    <row r="39" spans="1:30" ht="24.95" customHeight="1" x14ac:dyDescent="0.25">
      <c r="A39" s="76">
        <f t="shared" si="2"/>
        <v>33</v>
      </c>
      <c r="B39" s="49" t="s">
        <v>10</v>
      </c>
      <c r="C39" s="77">
        <v>855734424.48999977</v>
      </c>
      <c r="D39" s="82"/>
      <c r="E39" s="82"/>
      <c r="F39" s="82"/>
      <c r="G39" s="82"/>
      <c r="H39" s="82"/>
      <c r="I39" s="82">
        <f t="shared" si="0"/>
        <v>0</v>
      </c>
      <c r="J39" s="82"/>
      <c r="K39" s="82"/>
      <c r="L39" s="82"/>
      <c r="M39" s="82"/>
      <c r="N39" s="82"/>
      <c r="O39" s="82"/>
      <c r="P39" s="82"/>
      <c r="Q39" s="82"/>
      <c r="R39" s="48">
        <f t="shared" si="1"/>
        <v>855734424.48999977</v>
      </c>
      <c r="S39" s="83"/>
    </row>
    <row r="40" spans="1:30" ht="24.95" customHeight="1" x14ac:dyDescent="0.25">
      <c r="A40" s="76">
        <f t="shared" si="2"/>
        <v>34</v>
      </c>
      <c r="B40" s="49" t="s">
        <v>12</v>
      </c>
      <c r="C40" s="77">
        <v>1134225577</v>
      </c>
      <c r="D40" s="82"/>
      <c r="E40" s="82"/>
      <c r="F40" s="82"/>
      <c r="G40" s="82"/>
      <c r="H40" s="82"/>
      <c r="I40" s="82">
        <f t="shared" si="0"/>
        <v>0</v>
      </c>
      <c r="J40" s="82"/>
      <c r="K40" s="82"/>
      <c r="L40" s="82"/>
      <c r="M40" s="82"/>
      <c r="N40" s="82"/>
      <c r="O40" s="82"/>
      <c r="P40" s="82"/>
      <c r="Q40" s="82"/>
      <c r="R40" s="48">
        <f t="shared" si="1"/>
        <v>1134225577</v>
      </c>
      <c r="S40" s="83"/>
    </row>
    <row r="41" spans="1:30" ht="24.95" customHeight="1" x14ac:dyDescent="0.25">
      <c r="A41" s="76">
        <f t="shared" si="2"/>
        <v>35</v>
      </c>
      <c r="B41" s="49" t="s">
        <v>11</v>
      </c>
      <c r="C41" s="77">
        <v>3222039095</v>
      </c>
      <c r="D41" s="82"/>
      <c r="E41" s="82"/>
      <c r="F41" s="82"/>
      <c r="G41" s="82"/>
      <c r="H41" s="82"/>
      <c r="I41" s="82">
        <f t="shared" si="0"/>
        <v>0</v>
      </c>
      <c r="J41" s="82"/>
      <c r="K41" s="82"/>
      <c r="L41" s="82"/>
      <c r="M41" s="82"/>
      <c r="N41" s="82"/>
      <c r="O41" s="82"/>
      <c r="P41" s="82"/>
      <c r="Q41" s="82"/>
      <c r="R41" s="48">
        <f t="shared" si="1"/>
        <v>3222039095</v>
      </c>
      <c r="S41" s="83"/>
    </row>
    <row r="42" spans="1:30" s="50" customFormat="1" ht="24.95" customHeight="1" x14ac:dyDescent="0.25">
      <c r="A42" s="76">
        <f t="shared" si="2"/>
        <v>36</v>
      </c>
      <c r="B42" s="49" t="s">
        <v>13</v>
      </c>
      <c r="C42" s="77">
        <v>1009176039</v>
      </c>
      <c r="D42" s="82"/>
      <c r="E42" s="82"/>
      <c r="F42" s="82"/>
      <c r="G42" s="82"/>
      <c r="H42" s="49"/>
      <c r="I42" s="82">
        <f t="shared" si="0"/>
        <v>0</v>
      </c>
      <c r="J42" s="82"/>
      <c r="K42" s="82"/>
      <c r="L42" s="82"/>
      <c r="M42" s="82"/>
      <c r="N42" s="82"/>
      <c r="O42" s="82"/>
      <c r="P42" s="82"/>
      <c r="Q42" s="82"/>
      <c r="R42" s="48">
        <f t="shared" si="1"/>
        <v>1009176039</v>
      </c>
      <c r="S42" s="84"/>
      <c r="T42" s="131"/>
      <c r="U42" s="19"/>
      <c r="V42" s="131"/>
      <c r="W42" s="131"/>
      <c r="X42" s="131"/>
      <c r="AD42" s="131"/>
    </row>
    <row r="43" spans="1:30" ht="24.95" customHeight="1" x14ac:dyDescent="0.25">
      <c r="A43" s="76">
        <f t="shared" si="2"/>
        <v>37</v>
      </c>
      <c r="B43" s="49" t="s">
        <v>14</v>
      </c>
      <c r="C43" s="77">
        <v>1155407457</v>
      </c>
      <c r="D43" s="82"/>
      <c r="E43" s="82"/>
      <c r="F43" s="34"/>
      <c r="G43" s="82"/>
      <c r="H43" s="82"/>
      <c r="I43" s="82">
        <f t="shared" si="0"/>
        <v>0</v>
      </c>
      <c r="J43" s="82"/>
      <c r="K43" s="82"/>
      <c r="L43" s="82"/>
      <c r="M43" s="82"/>
      <c r="N43" s="82"/>
      <c r="O43" s="82"/>
      <c r="P43" s="82"/>
      <c r="Q43" s="82"/>
      <c r="R43" s="48">
        <f t="shared" si="1"/>
        <v>1155407457</v>
      </c>
      <c r="S43" s="83"/>
    </row>
    <row r="44" spans="1:30" s="50" customFormat="1" ht="24.95" customHeight="1" x14ac:dyDescent="0.25">
      <c r="A44" s="76">
        <f t="shared" si="2"/>
        <v>38</v>
      </c>
      <c r="B44" s="49" t="s">
        <v>16</v>
      </c>
      <c r="C44" s="77">
        <v>1062056255</v>
      </c>
      <c r="D44" s="82"/>
      <c r="E44" s="82"/>
      <c r="F44" s="82"/>
      <c r="G44" s="82"/>
      <c r="H44" s="49"/>
      <c r="I44" s="82">
        <f t="shared" si="0"/>
        <v>0</v>
      </c>
      <c r="J44" s="82"/>
      <c r="K44" s="82"/>
      <c r="L44" s="82"/>
      <c r="M44" s="82"/>
      <c r="N44" s="82"/>
      <c r="O44" s="82"/>
      <c r="P44" s="82"/>
      <c r="Q44" s="82"/>
      <c r="R44" s="48">
        <f t="shared" si="1"/>
        <v>1062056255</v>
      </c>
      <c r="S44" s="84"/>
      <c r="T44" s="131"/>
      <c r="U44" s="19"/>
      <c r="V44" s="131"/>
      <c r="W44" s="131"/>
      <c r="X44" s="131"/>
      <c r="AD44" s="131"/>
    </row>
    <row r="45" spans="1:30" ht="24.95" customHeight="1" x14ac:dyDescent="0.25">
      <c r="A45" s="76">
        <f t="shared" si="2"/>
        <v>39</v>
      </c>
      <c r="B45" s="49" t="s">
        <v>15</v>
      </c>
      <c r="C45" s="77">
        <v>981484841.10000002</v>
      </c>
      <c r="D45" s="82"/>
      <c r="E45" s="82"/>
      <c r="F45" s="82"/>
      <c r="G45" s="82"/>
      <c r="H45" s="82"/>
      <c r="I45" s="82">
        <f t="shared" si="0"/>
        <v>0</v>
      </c>
      <c r="J45" s="82"/>
      <c r="K45" s="82"/>
      <c r="L45" s="82"/>
      <c r="M45" s="82"/>
      <c r="N45" s="82"/>
      <c r="O45" s="82"/>
      <c r="P45" s="82"/>
      <c r="Q45" s="82"/>
      <c r="R45" s="48">
        <f t="shared" si="1"/>
        <v>981484841.10000002</v>
      </c>
      <c r="S45" s="83"/>
    </row>
    <row r="46" spans="1:30" ht="24.95" customHeight="1" x14ac:dyDescent="0.25">
      <c r="A46" s="76">
        <f t="shared" si="2"/>
        <v>40</v>
      </c>
      <c r="B46" s="49" t="s">
        <v>4</v>
      </c>
      <c r="C46" s="82">
        <v>75255733376.830002</v>
      </c>
      <c r="D46" s="82"/>
      <c r="E46" s="82"/>
      <c r="F46" s="82"/>
      <c r="G46" s="82"/>
      <c r="H46" s="82"/>
      <c r="I46" s="82">
        <f t="shared" si="0"/>
        <v>0</v>
      </c>
      <c r="J46" s="82"/>
      <c r="K46" s="82"/>
      <c r="L46" s="82"/>
      <c r="M46" s="82"/>
      <c r="N46" s="82"/>
      <c r="O46" s="82"/>
      <c r="P46" s="82"/>
      <c r="Q46" s="82"/>
      <c r="R46" s="48">
        <f t="shared" si="1"/>
        <v>75255733376.830002</v>
      </c>
      <c r="S46" s="83"/>
    </row>
    <row r="47" spans="1:30" ht="24.95" customHeight="1" x14ac:dyDescent="0.25">
      <c r="A47" s="76">
        <f t="shared" si="2"/>
        <v>41</v>
      </c>
      <c r="B47" s="49" t="s">
        <v>76</v>
      </c>
      <c r="C47" s="82">
        <v>2317000611</v>
      </c>
      <c r="D47" s="82"/>
      <c r="E47" s="82"/>
      <c r="F47" s="82"/>
      <c r="G47" s="82"/>
      <c r="H47" s="82"/>
      <c r="I47" s="82">
        <f t="shared" si="0"/>
        <v>0</v>
      </c>
      <c r="J47" s="82"/>
      <c r="K47" s="82"/>
      <c r="L47" s="82"/>
      <c r="M47" s="82"/>
      <c r="N47" s="82"/>
      <c r="O47" s="82"/>
      <c r="P47" s="82"/>
      <c r="Q47" s="82"/>
      <c r="R47" s="48">
        <f t="shared" si="1"/>
        <v>2317000611</v>
      </c>
      <c r="S47" s="83"/>
    </row>
    <row r="48" spans="1:30" ht="24.95" customHeight="1" x14ac:dyDescent="0.25">
      <c r="A48" s="76">
        <f t="shared" si="2"/>
        <v>42</v>
      </c>
      <c r="B48" s="49" t="s">
        <v>5</v>
      </c>
      <c r="C48" s="82">
        <v>4159342730</v>
      </c>
      <c r="D48" s="82"/>
      <c r="E48" s="82"/>
      <c r="F48" s="82"/>
      <c r="G48" s="82"/>
      <c r="H48" s="82"/>
      <c r="I48" s="82">
        <f t="shared" si="0"/>
        <v>0</v>
      </c>
      <c r="J48" s="82"/>
      <c r="K48" s="82"/>
      <c r="L48" s="82"/>
      <c r="M48" s="82"/>
      <c r="N48" s="82"/>
      <c r="O48" s="82"/>
      <c r="P48" s="82"/>
      <c r="Q48" s="82"/>
      <c r="R48" s="48">
        <f t="shared" si="1"/>
        <v>4159342730</v>
      </c>
      <c r="S48" s="83"/>
    </row>
    <row r="49" spans="1:19" ht="24.95" customHeight="1" x14ac:dyDescent="0.25">
      <c r="A49" s="76"/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>
        <f>SUM(J49:P49)</f>
        <v>0</v>
      </c>
      <c r="R49" s="48"/>
    </row>
    <row r="50" spans="1:19" ht="24.95" customHeight="1" x14ac:dyDescent="0.25">
      <c r="A50" s="42"/>
      <c r="B50" s="43"/>
      <c r="C50" s="43">
        <f>SUM(C7:C48)</f>
        <v>506855485413.7088</v>
      </c>
      <c r="D50" s="43">
        <f t="shared" ref="D50:Q50" si="3">SUM(D7:D48)</f>
        <v>38136500</v>
      </c>
      <c r="E50" s="43">
        <f>SUM(E7:E48)</f>
        <v>0</v>
      </c>
      <c r="F50" s="43">
        <f t="shared" si="3"/>
        <v>0</v>
      </c>
      <c r="G50" s="43">
        <f t="shared" si="3"/>
        <v>0</v>
      </c>
      <c r="H50" s="43"/>
      <c r="I50" s="43">
        <f t="shared" si="3"/>
        <v>38136500</v>
      </c>
      <c r="J50" s="43">
        <f t="shared" si="3"/>
        <v>0</v>
      </c>
      <c r="K50" s="43">
        <f t="shared" si="3"/>
        <v>0</v>
      </c>
      <c r="L50" s="43">
        <f t="shared" si="3"/>
        <v>0</v>
      </c>
      <c r="M50" s="43">
        <f t="shared" si="3"/>
        <v>0</v>
      </c>
      <c r="N50" s="43">
        <f t="shared" si="3"/>
        <v>0</v>
      </c>
      <c r="O50" s="43">
        <f t="shared" si="3"/>
        <v>0</v>
      </c>
      <c r="P50" s="43">
        <f t="shared" si="3"/>
        <v>0</v>
      </c>
      <c r="Q50" s="43">
        <f t="shared" si="3"/>
        <v>0</v>
      </c>
      <c r="R50" s="85">
        <f>SUM(R7:R49)</f>
        <v>506817348913.7088</v>
      </c>
      <c r="S50" s="19"/>
    </row>
    <row r="51" spans="1:19" ht="24.95" customHeight="1" x14ac:dyDescent="0.25">
      <c r="C51" s="19">
        <v>506855485418.92999</v>
      </c>
      <c r="E51" s="19">
        <f>E50-L50</f>
        <v>0</v>
      </c>
      <c r="Q51" s="83"/>
      <c r="R51" s="84">
        <v>506855485418.92999</v>
      </c>
    </row>
    <row r="52" spans="1:19" ht="24.95" customHeight="1" x14ac:dyDescent="0.25">
      <c r="B52" s="55"/>
      <c r="C52" s="55"/>
      <c r="D52" s="55"/>
      <c r="E52" s="55"/>
      <c r="R52" s="84">
        <f>R50-R51</f>
        <v>-38136505.221191406</v>
      </c>
    </row>
    <row r="63" spans="1:19" ht="24.95" customHeight="1" x14ac:dyDescent="0.25">
      <c r="E63" s="19">
        <f>E62/10</f>
        <v>0</v>
      </c>
    </row>
  </sheetData>
  <autoFilter ref="A6:Y48" xr:uid="{00000000-0009-0000-0000-000002000000}"/>
  <mergeCells count="6">
    <mergeCell ref="R4:R5"/>
    <mergeCell ref="D4:I4"/>
    <mergeCell ref="J4:Q4"/>
    <mergeCell ref="A4:A5"/>
    <mergeCell ref="B4:B5"/>
    <mergeCell ref="C4:C5"/>
  </mergeCells>
  <pageMargins left="1.21" right="0.2" top="0.75" bottom="0.75" header="0.3" footer="0.3"/>
  <pageSetup paperSize="300" scale="70" orientation="portrait" verticalDpi="72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63"/>
  <sheetViews>
    <sheetView topLeftCell="K1" zoomScale="78" zoomScaleNormal="78" workbookViewId="0">
      <selection activeCell="B32" sqref="B1:D1048576"/>
    </sheetView>
  </sheetViews>
  <sheetFormatPr defaultRowHeight="20.100000000000001" customHeight="1" x14ac:dyDescent="0.25"/>
  <cols>
    <col min="1" max="1" width="4.85546875" style="5" customWidth="1"/>
    <col min="2" max="2" width="60.85546875" style="7" customWidth="1"/>
    <col min="3" max="3" width="22.85546875" style="7" customWidth="1"/>
    <col min="4" max="4" width="21.28515625" style="7" customWidth="1"/>
    <col min="5" max="5" width="22.28515625" style="7" customWidth="1"/>
    <col min="6" max="6" width="20.5703125" style="7" customWidth="1"/>
    <col min="7" max="7" width="17.42578125" style="7" customWidth="1"/>
    <col min="8" max="8" width="20.42578125" style="7" customWidth="1"/>
    <col min="9" max="9" width="21.140625" style="7" customWidth="1"/>
    <col min="10" max="10" width="22.7109375" style="7" customWidth="1"/>
    <col min="11" max="11" width="19.28515625" style="7" customWidth="1"/>
    <col min="12" max="12" width="23.140625" style="7" customWidth="1"/>
    <col min="13" max="13" width="19" style="7" customWidth="1"/>
    <col min="14" max="14" width="27.140625" style="7" customWidth="1"/>
    <col min="15" max="15" width="20.5703125" style="7" customWidth="1"/>
    <col min="16" max="16" width="22.140625" style="7" customWidth="1"/>
    <col min="17" max="17" width="22" style="5" customWidth="1"/>
    <col min="18" max="18" width="24" style="5" customWidth="1"/>
    <col min="19" max="19" width="24.85546875" style="5" customWidth="1"/>
    <col min="20" max="20" width="6.5703125" style="5" customWidth="1"/>
    <col min="21" max="21" width="26.28515625" style="7" customWidth="1"/>
    <col min="22" max="22" width="28.5703125" style="7" customWidth="1"/>
    <col min="23" max="23" width="19.7109375" style="5" customWidth="1"/>
    <col min="24" max="24" width="23.7109375" style="5" customWidth="1"/>
    <col min="25" max="25" width="28.5703125" style="7" customWidth="1"/>
    <col min="26" max="26" width="21.140625" style="7" bestFit="1" customWidth="1"/>
    <col min="27" max="16384" width="9.140625" style="5"/>
  </cols>
  <sheetData>
    <row r="1" spans="1:26" ht="20.100000000000001" customHeight="1" x14ac:dyDescent="0.25">
      <c r="A1" s="24" t="s">
        <v>33</v>
      </c>
      <c r="B1" s="24"/>
      <c r="C1" s="24"/>
      <c r="Q1" s="127"/>
      <c r="R1" s="4"/>
    </row>
    <row r="2" spans="1:26" ht="20.100000000000001" customHeight="1" x14ac:dyDescent="0.25">
      <c r="Q2" s="6"/>
      <c r="R2" s="4"/>
    </row>
    <row r="3" spans="1:26" ht="20.100000000000001" customHeight="1" x14ac:dyDescent="0.25">
      <c r="Q3" s="7"/>
      <c r="R3" s="7"/>
      <c r="W3" s="4"/>
    </row>
    <row r="4" spans="1:26" s="10" customFormat="1" ht="20.100000000000001" customHeight="1" x14ac:dyDescent="0.25">
      <c r="A4" s="275" t="s">
        <v>18</v>
      </c>
      <c r="B4" s="285" t="s">
        <v>50</v>
      </c>
      <c r="C4" s="285" t="s">
        <v>51</v>
      </c>
      <c r="D4" s="284" t="s">
        <v>20</v>
      </c>
      <c r="E4" s="284"/>
      <c r="F4" s="284"/>
      <c r="G4" s="284"/>
      <c r="H4" s="284"/>
      <c r="I4" s="284"/>
      <c r="J4" s="282" t="s">
        <v>19</v>
      </c>
      <c r="K4" s="282"/>
      <c r="L4" s="282"/>
      <c r="M4" s="282"/>
      <c r="N4" s="282"/>
      <c r="O4" s="282"/>
      <c r="P4" s="282"/>
      <c r="Q4" s="282"/>
      <c r="R4" s="275" t="s">
        <v>77</v>
      </c>
      <c r="S4" s="283"/>
      <c r="U4" s="33"/>
      <c r="V4" s="33"/>
      <c r="Y4" s="33"/>
      <c r="Z4" s="33"/>
    </row>
    <row r="5" spans="1:26" s="10" customFormat="1" ht="20.100000000000001" customHeight="1" x14ac:dyDescent="0.25">
      <c r="A5" s="276"/>
      <c r="B5" s="286"/>
      <c r="C5" s="286"/>
      <c r="D5" s="183" t="s">
        <v>21</v>
      </c>
      <c r="E5" s="183" t="s">
        <v>22</v>
      </c>
      <c r="F5" s="183" t="s">
        <v>23</v>
      </c>
      <c r="G5" s="183" t="s">
        <v>87</v>
      </c>
      <c r="H5" s="183" t="s">
        <v>38</v>
      </c>
      <c r="I5" s="183" t="s">
        <v>24</v>
      </c>
      <c r="J5" s="183" t="s">
        <v>26</v>
      </c>
      <c r="K5" s="183" t="s">
        <v>27</v>
      </c>
      <c r="L5" s="183" t="s">
        <v>25</v>
      </c>
      <c r="M5" s="183" t="s">
        <v>38</v>
      </c>
      <c r="N5" s="183" t="s">
        <v>39</v>
      </c>
      <c r="O5" s="183" t="s">
        <v>46</v>
      </c>
      <c r="P5" s="183" t="s">
        <v>23</v>
      </c>
      <c r="Q5" s="181" t="s">
        <v>24</v>
      </c>
      <c r="R5" s="276"/>
      <c r="S5" s="283"/>
      <c r="U5" s="33"/>
      <c r="V5" s="33"/>
      <c r="Y5" s="33"/>
      <c r="Z5" s="33"/>
    </row>
    <row r="6" spans="1:26" ht="20.100000000000001" customHeight="1" x14ac:dyDescent="0.25">
      <c r="A6" s="30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30"/>
      <c r="R6" s="30"/>
      <c r="S6" s="16"/>
    </row>
    <row r="7" spans="1:26" ht="20.100000000000001" customHeight="1" x14ac:dyDescent="0.25">
      <c r="A7" s="30">
        <v>1</v>
      </c>
      <c r="B7" s="9" t="s">
        <v>1</v>
      </c>
      <c r="C7" s="1">
        <v>12464707204</v>
      </c>
      <c r="D7" s="1"/>
      <c r="E7" s="1"/>
      <c r="F7" s="1"/>
      <c r="G7" s="1"/>
      <c r="H7" s="1"/>
      <c r="I7" s="1">
        <f>SUM(D7:H7)</f>
        <v>0</v>
      </c>
      <c r="J7" s="1"/>
      <c r="K7" s="1"/>
      <c r="L7" s="1"/>
      <c r="M7" s="1"/>
      <c r="N7" s="1"/>
      <c r="O7" s="1"/>
      <c r="P7" s="1"/>
      <c r="Q7" s="1">
        <f>SUM(J7:P7)</f>
        <v>0</v>
      </c>
      <c r="R7" s="3">
        <f t="shared" ref="R7:R48" si="0">C7-I7+Q7</f>
        <v>12464707204</v>
      </c>
      <c r="S7" s="4"/>
    </row>
    <row r="8" spans="1:26" ht="20.100000000000001" customHeight="1" x14ac:dyDescent="0.25">
      <c r="A8" s="30">
        <f>+A7+1</f>
        <v>2</v>
      </c>
      <c r="B8" s="9" t="s">
        <v>0</v>
      </c>
      <c r="C8" s="1">
        <v>16715007949</v>
      </c>
      <c r="D8" s="1"/>
      <c r="E8" s="1"/>
      <c r="F8" s="1"/>
      <c r="G8" s="1"/>
      <c r="H8" s="1"/>
      <c r="I8" s="1">
        <f t="shared" ref="I8:I48" si="1">SUM(D8:H8)</f>
        <v>0</v>
      </c>
      <c r="J8" s="1"/>
      <c r="K8" s="1"/>
      <c r="L8" s="1"/>
      <c r="M8" s="1"/>
      <c r="N8" s="1"/>
      <c r="O8" s="1"/>
      <c r="P8" s="1"/>
      <c r="Q8" s="1">
        <f t="shared" ref="Q8:Q48" si="2">SUM(J8:P8)</f>
        <v>0</v>
      </c>
      <c r="R8" s="3">
        <f t="shared" si="0"/>
        <v>16715007949</v>
      </c>
      <c r="S8" s="4"/>
    </row>
    <row r="9" spans="1:26" ht="20.100000000000001" customHeight="1" x14ac:dyDescent="0.25">
      <c r="A9" s="30">
        <f t="shared" ref="A9:A44" si="3">+A8+1</f>
        <v>3</v>
      </c>
      <c r="B9" s="9" t="s">
        <v>6</v>
      </c>
      <c r="C9" s="1">
        <v>3947925000</v>
      </c>
      <c r="D9" s="1"/>
      <c r="E9" s="1"/>
      <c r="F9" s="1"/>
      <c r="G9" s="1"/>
      <c r="H9" s="1"/>
      <c r="I9" s="1">
        <f t="shared" si="1"/>
        <v>0</v>
      </c>
      <c r="J9" s="1"/>
      <c r="K9" s="1"/>
      <c r="L9" s="1"/>
      <c r="M9" s="1"/>
      <c r="N9" s="1"/>
      <c r="O9" s="1"/>
      <c r="P9" s="1"/>
      <c r="Q9" s="1">
        <f t="shared" si="2"/>
        <v>0</v>
      </c>
      <c r="R9" s="3">
        <f t="shared" si="0"/>
        <v>3947925000</v>
      </c>
      <c r="S9" s="4"/>
    </row>
    <row r="10" spans="1:26" ht="20.100000000000001" customHeight="1" x14ac:dyDescent="0.25">
      <c r="A10" s="30">
        <f t="shared" si="3"/>
        <v>4</v>
      </c>
      <c r="B10" s="9" t="s">
        <v>53</v>
      </c>
      <c r="C10" s="1">
        <v>393939320678.47278</v>
      </c>
      <c r="D10" s="1"/>
      <c r="E10" s="1"/>
      <c r="F10" s="1"/>
      <c r="G10" s="1"/>
      <c r="H10" s="1"/>
      <c r="I10" s="1">
        <f t="shared" si="1"/>
        <v>0</v>
      </c>
      <c r="J10" s="1"/>
      <c r="K10" s="1"/>
      <c r="L10" s="1"/>
      <c r="M10" s="1"/>
      <c r="N10" s="82"/>
      <c r="O10" s="1"/>
      <c r="P10" s="1"/>
      <c r="Q10" s="1">
        <f t="shared" si="2"/>
        <v>0</v>
      </c>
      <c r="R10" s="3">
        <f t="shared" si="0"/>
        <v>393939320678.47278</v>
      </c>
      <c r="S10" s="4"/>
      <c r="W10" s="7"/>
    </row>
    <row r="11" spans="1:26" ht="20.100000000000001" customHeight="1" x14ac:dyDescent="0.25">
      <c r="A11" s="30">
        <f t="shared" si="3"/>
        <v>5</v>
      </c>
      <c r="B11" s="9" t="s">
        <v>54</v>
      </c>
      <c r="C11" s="1">
        <v>9037848892</v>
      </c>
      <c r="D11" s="1"/>
      <c r="E11" s="1"/>
      <c r="F11" s="1"/>
      <c r="G11" s="1"/>
      <c r="H11" s="1"/>
      <c r="I11" s="1">
        <f t="shared" si="1"/>
        <v>0</v>
      </c>
      <c r="J11" s="1"/>
      <c r="K11" s="1"/>
      <c r="L11" s="1"/>
      <c r="M11" s="1"/>
      <c r="N11" s="1"/>
      <c r="O11" s="1"/>
      <c r="P11" s="1"/>
      <c r="Q11" s="1">
        <f t="shared" si="2"/>
        <v>0</v>
      </c>
      <c r="R11" s="3">
        <f t="shared" si="0"/>
        <v>9037848892</v>
      </c>
      <c r="S11" s="4"/>
      <c r="T11" s="7"/>
      <c r="W11" s="4"/>
    </row>
    <row r="12" spans="1:26" ht="20.100000000000001" customHeight="1" x14ac:dyDescent="0.25">
      <c r="A12" s="30">
        <f t="shared" si="3"/>
        <v>6</v>
      </c>
      <c r="B12" s="9" t="s">
        <v>3</v>
      </c>
      <c r="C12" s="1">
        <v>72742736169.339996</v>
      </c>
      <c r="D12" s="1"/>
      <c r="E12" s="1"/>
      <c r="F12" s="1"/>
      <c r="G12" s="1"/>
      <c r="H12" s="1"/>
      <c r="I12" s="1">
        <f t="shared" si="1"/>
        <v>0</v>
      </c>
      <c r="J12" s="1"/>
      <c r="K12" s="1"/>
      <c r="L12" s="1"/>
      <c r="M12" s="1"/>
      <c r="N12" s="1"/>
      <c r="O12" s="1"/>
      <c r="P12" s="1"/>
      <c r="Q12" s="1">
        <f t="shared" si="2"/>
        <v>0</v>
      </c>
      <c r="R12" s="3">
        <f t="shared" si="0"/>
        <v>72742736169.339996</v>
      </c>
      <c r="S12" s="4"/>
      <c r="T12" s="7"/>
      <c r="W12" s="4"/>
      <c r="X12" s="4"/>
    </row>
    <row r="13" spans="1:26" ht="19.5" customHeight="1" x14ac:dyDescent="0.25">
      <c r="A13" s="30">
        <f t="shared" si="3"/>
        <v>7</v>
      </c>
      <c r="B13" s="9" t="s">
        <v>55</v>
      </c>
      <c r="C13" s="1">
        <v>2938892878</v>
      </c>
      <c r="D13" s="1"/>
      <c r="E13" s="1"/>
      <c r="F13" s="1"/>
      <c r="G13" s="1"/>
      <c r="H13" s="1"/>
      <c r="I13" s="1">
        <f t="shared" si="1"/>
        <v>0</v>
      </c>
      <c r="J13" s="1"/>
      <c r="K13" s="1"/>
      <c r="L13" s="1"/>
      <c r="M13" s="1"/>
      <c r="N13" s="1"/>
      <c r="O13" s="1"/>
      <c r="P13" s="40"/>
      <c r="Q13" s="1">
        <f>J13+K13+L13+M13+N13+O13+P13</f>
        <v>0</v>
      </c>
      <c r="R13" s="3">
        <f t="shared" si="0"/>
        <v>2938892878</v>
      </c>
      <c r="S13" s="4"/>
      <c r="T13" s="7"/>
      <c r="W13" s="4"/>
      <c r="X13" s="4"/>
    </row>
    <row r="14" spans="1:26" s="165" customFormat="1" ht="19.5" customHeight="1" x14ac:dyDescent="0.25">
      <c r="A14" s="189">
        <f t="shared" si="3"/>
        <v>8</v>
      </c>
      <c r="B14" s="9" t="s">
        <v>56</v>
      </c>
      <c r="C14" s="9">
        <v>15459636916.75</v>
      </c>
      <c r="D14" s="1"/>
      <c r="E14" s="1"/>
      <c r="F14" s="1"/>
      <c r="G14" s="1"/>
      <c r="H14" s="9"/>
      <c r="I14" s="1">
        <f t="shared" si="1"/>
        <v>0</v>
      </c>
      <c r="J14" s="1"/>
      <c r="K14" s="1"/>
      <c r="L14" s="1"/>
      <c r="M14" s="1"/>
      <c r="N14" s="1"/>
      <c r="O14" s="1"/>
      <c r="P14" s="9"/>
      <c r="Q14" s="1">
        <f t="shared" si="2"/>
        <v>0</v>
      </c>
      <c r="R14" s="3">
        <f t="shared" si="0"/>
        <v>15459636916.75</v>
      </c>
      <c r="S14" s="190"/>
      <c r="T14" s="166"/>
      <c r="U14" s="166"/>
      <c r="V14" s="7"/>
      <c r="W14" s="166"/>
      <c r="X14" s="190"/>
      <c r="Y14" s="166"/>
      <c r="Z14" s="166"/>
    </row>
    <row r="15" spans="1:26" ht="20.100000000000001" customHeight="1" x14ac:dyDescent="0.25">
      <c r="A15" s="30">
        <f t="shared" si="3"/>
        <v>9</v>
      </c>
      <c r="B15" s="9" t="s">
        <v>57</v>
      </c>
      <c r="C15" s="1">
        <v>5397584800</v>
      </c>
      <c r="D15" s="1"/>
      <c r="E15" s="1"/>
      <c r="F15" s="1"/>
      <c r="G15" s="1"/>
      <c r="H15" s="1"/>
      <c r="I15" s="1">
        <f t="shared" si="1"/>
        <v>0</v>
      </c>
      <c r="J15" s="1"/>
      <c r="K15" s="1"/>
      <c r="L15" s="1"/>
      <c r="M15" s="1"/>
      <c r="N15" s="1"/>
      <c r="O15" s="1"/>
      <c r="P15" s="1"/>
      <c r="Q15" s="1">
        <f t="shared" si="2"/>
        <v>0</v>
      </c>
      <c r="R15" s="3">
        <f t="shared" si="0"/>
        <v>5397584800</v>
      </c>
      <c r="S15" s="4"/>
      <c r="W15" s="4"/>
    </row>
    <row r="16" spans="1:26" ht="19.5" customHeight="1" x14ac:dyDescent="0.25">
      <c r="A16" s="30">
        <f t="shared" si="3"/>
        <v>10</v>
      </c>
      <c r="B16" s="9" t="s">
        <v>58</v>
      </c>
      <c r="C16" s="1">
        <v>10752086283</v>
      </c>
      <c r="D16" s="1"/>
      <c r="E16" s="1"/>
      <c r="F16" s="1"/>
      <c r="G16" s="1"/>
      <c r="H16" s="1"/>
      <c r="I16" s="1">
        <f t="shared" si="1"/>
        <v>0</v>
      </c>
      <c r="J16" s="1"/>
      <c r="K16" s="1"/>
      <c r="L16" s="1"/>
      <c r="M16" s="1"/>
      <c r="N16" s="1"/>
      <c r="O16" s="1"/>
      <c r="P16" s="1"/>
      <c r="Q16" s="1">
        <f t="shared" si="2"/>
        <v>0</v>
      </c>
      <c r="R16" s="3">
        <f t="shared" si="0"/>
        <v>10752086283</v>
      </c>
      <c r="S16" s="4"/>
      <c r="T16" s="7"/>
      <c r="X16" s="4"/>
    </row>
    <row r="17" spans="1:26" ht="20.100000000000001" customHeight="1" x14ac:dyDescent="0.25">
      <c r="A17" s="30">
        <f t="shared" si="3"/>
        <v>11</v>
      </c>
      <c r="B17" s="9" t="s">
        <v>59</v>
      </c>
      <c r="C17" s="1">
        <v>360928000</v>
      </c>
      <c r="D17" s="1"/>
      <c r="E17" s="1"/>
      <c r="F17" s="1"/>
      <c r="G17" s="1"/>
      <c r="H17" s="1"/>
      <c r="I17" s="1">
        <f t="shared" si="1"/>
        <v>0</v>
      </c>
      <c r="J17" s="1"/>
      <c r="K17" s="1"/>
      <c r="L17" s="1"/>
      <c r="M17" s="1"/>
      <c r="N17" s="1"/>
      <c r="O17" s="1"/>
      <c r="P17" s="1"/>
      <c r="Q17" s="1">
        <f t="shared" si="2"/>
        <v>0</v>
      </c>
      <c r="R17" s="3">
        <f t="shared" si="0"/>
        <v>360928000</v>
      </c>
      <c r="S17" s="4"/>
      <c r="X17" s="7"/>
    </row>
    <row r="18" spans="1:26" ht="20.100000000000001" customHeight="1" x14ac:dyDescent="0.25">
      <c r="A18" s="30">
        <f t="shared" si="3"/>
        <v>12</v>
      </c>
      <c r="B18" s="9" t="s">
        <v>60</v>
      </c>
      <c r="C18" s="1">
        <v>6799592198</v>
      </c>
      <c r="D18" s="1"/>
      <c r="E18" s="1"/>
      <c r="F18" s="1"/>
      <c r="G18" s="1"/>
      <c r="H18" s="1"/>
      <c r="I18" s="1">
        <f t="shared" si="1"/>
        <v>0</v>
      </c>
      <c r="J18" s="1"/>
      <c r="K18" s="1"/>
      <c r="L18" s="1"/>
      <c r="M18" s="1"/>
      <c r="N18" s="1"/>
      <c r="O18" s="1"/>
      <c r="P18" s="1"/>
      <c r="Q18" s="1">
        <f t="shared" si="2"/>
        <v>0</v>
      </c>
      <c r="R18" s="3">
        <f t="shared" si="0"/>
        <v>6799592198</v>
      </c>
      <c r="S18" s="4"/>
      <c r="X18" s="4"/>
    </row>
    <row r="19" spans="1:26" ht="20.100000000000001" customHeight="1" x14ac:dyDescent="0.25">
      <c r="A19" s="30">
        <f t="shared" si="3"/>
        <v>13</v>
      </c>
      <c r="B19" s="9" t="s">
        <v>61</v>
      </c>
      <c r="C19" s="1">
        <v>17205111944</v>
      </c>
      <c r="D19" s="1"/>
      <c r="E19" s="1"/>
      <c r="F19" s="1"/>
      <c r="G19" s="1"/>
      <c r="H19" s="1"/>
      <c r="I19" s="1">
        <f t="shared" si="1"/>
        <v>0</v>
      </c>
      <c r="J19" s="1"/>
      <c r="K19" s="1"/>
      <c r="L19" s="1"/>
      <c r="M19" s="1"/>
      <c r="N19" s="1"/>
      <c r="O19" s="1"/>
      <c r="P19" s="1"/>
      <c r="Q19" s="1">
        <f t="shared" si="2"/>
        <v>0</v>
      </c>
      <c r="R19" s="3">
        <f t="shared" si="0"/>
        <v>17205111944</v>
      </c>
      <c r="S19" s="4"/>
      <c r="W19" s="7"/>
      <c r="X19" s="4"/>
    </row>
    <row r="20" spans="1:26" ht="20.100000000000001" customHeight="1" x14ac:dyDescent="0.25">
      <c r="A20" s="30">
        <f t="shared" si="3"/>
        <v>14</v>
      </c>
      <c r="B20" s="9" t="s">
        <v>62</v>
      </c>
      <c r="C20" s="1">
        <v>8146313550</v>
      </c>
      <c r="D20" s="1"/>
      <c r="E20" s="1"/>
      <c r="F20" s="1"/>
      <c r="G20" s="1"/>
      <c r="H20" s="1"/>
      <c r="I20" s="1">
        <f t="shared" si="1"/>
        <v>0</v>
      </c>
      <c r="J20" s="1"/>
      <c r="K20" s="1"/>
      <c r="L20" s="1"/>
      <c r="M20" s="1"/>
      <c r="N20" s="1"/>
      <c r="O20" s="1"/>
      <c r="P20" s="1"/>
      <c r="Q20" s="1">
        <f t="shared" si="2"/>
        <v>0</v>
      </c>
      <c r="R20" s="3">
        <f t="shared" si="0"/>
        <v>8146313550</v>
      </c>
      <c r="S20" s="4"/>
    </row>
    <row r="21" spans="1:26" ht="20.100000000000001" customHeight="1" x14ac:dyDescent="0.25">
      <c r="A21" s="30">
        <f t="shared" si="3"/>
        <v>15</v>
      </c>
      <c r="B21" s="9" t="s">
        <v>2</v>
      </c>
      <c r="C21" s="1">
        <v>26869954000</v>
      </c>
      <c r="D21" s="1"/>
      <c r="E21" s="1"/>
      <c r="F21" s="1"/>
      <c r="G21" s="1"/>
      <c r="H21" s="1"/>
      <c r="I21" s="1">
        <f t="shared" si="1"/>
        <v>0</v>
      </c>
      <c r="J21" s="1"/>
      <c r="K21" s="1"/>
      <c r="L21" s="1"/>
      <c r="M21" s="1"/>
      <c r="N21" s="1"/>
      <c r="O21" s="1"/>
      <c r="P21" s="1"/>
      <c r="Q21" s="1">
        <f t="shared" si="2"/>
        <v>0</v>
      </c>
      <c r="R21" s="3">
        <f t="shared" si="0"/>
        <v>26869954000</v>
      </c>
      <c r="S21" s="4"/>
    </row>
    <row r="22" spans="1:26" ht="20.100000000000001" customHeight="1" x14ac:dyDescent="0.25">
      <c r="A22" s="30">
        <f t="shared" si="3"/>
        <v>16</v>
      </c>
      <c r="B22" s="9" t="s">
        <v>63</v>
      </c>
      <c r="C22" s="1">
        <v>2782802544</v>
      </c>
      <c r="D22" s="1"/>
      <c r="E22" s="1"/>
      <c r="F22" s="1"/>
      <c r="G22" s="1"/>
      <c r="H22" s="1"/>
      <c r="I22" s="1">
        <f t="shared" si="1"/>
        <v>0</v>
      </c>
      <c r="J22" s="1"/>
      <c r="K22" s="1"/>
      <c r="L22" s="1"/>
      <c r="M22" s="1"/>
      <c r="N22" s="1"/>
      <c r="O22" s="1"/>
      <c r="P22" s="1"/>
      <c r="Q22" s="1">
        <f t="shared" si="2"/>
        <v>0</v>
      </c>
      <c r="R22" s="3">
        <f t="shared" si="0"/>
        <v>2782802544</v>
      </c>
      <c r="S22" s="4"/>
    </row>
    <row r="23" spans="1:26" ht="20.100000000000001" customHeight="1" x14ac:dyDescent="0.25">
      <c r="A23" s="30">
        <f t="shared" si="3"/>
        <v>17</v>
      </c>
      <c r="B23" s="9" t="s">
        <v>64</v>
      </c>
      <c r="C23" s="1">
        <v>129262000</v>
      </c>
      <c r="D23" s="1"/>
      <c r="E23" s="1"/>
      <c r="F23" s="1"/>
      <c r="G23" s="1"/>
      <c r="H23" s="1"/>
      <c r="I23" s="1">
        <f t="shared" si="1"/>
        <v>0</v>
      </c>
      <c r="J23" s="1"/>
      <c r="K23" s="1"/>
      <c r="L23" s="1"/>
      <c r="M23" s="1"/>
      <c r="N23" s="1"/>
      <c r="O23" s="1"/>
      <c r="P23" s="1"/>
      <c r="Q23" s="1">
        <f t="shared" si="2"/>
        <v>0</v>
      </c>
      <c r="R23" s="3">
        <f t="shared" si="0"/>
        <v>129262000</v>
      </c>
      <c r="S23" s="4"/>
    </row>
    <row r="24" spans="1:26" ht="20.100000000000001" customHeight="1" x14ac:dyDescent="0.25">
      <c r="A24" s="30">
        <f t="shared" si="3"/>
        <v>18</v>
      </c>
      <c r="B24" s="9" t="s">
        <v>17</v>
      </c>
      <c r="C24" s="1">
        <v>24762434485</v>
      </c>
      <c r="D24" s="1"/>
      <c r="E24" s="1"/>
      <c r="F24" s="1"/>
      <c r="G24" s="1"/>
      <c r="H24" s="1"/>
      <c r="I24" s="1">
        <f t="shared" si="1"/>
        <v>0</v>
      </c>
      <c r="J24" s="1"/>
      <c r="K24" s="1"/>
      <c r="L24" s="1"/>
      <c r="M24" s="1"/>
      <c r="N24" s="1"/>
      <c r="O24" s="1"/>
      <c r="P24" s="1"/>
      <c r="Q24" s="1">
        <f t="shared" si="2"/>
        <v>0</v>
      </c>
      <c r="R24" s="3">
        <f t="shared" si="0"/>
        <v>24762434485</v>
      </c>
      <c r="S24" s="4"/>
    </row>
    <row r="25" spans="1:26" ht="20.100000000000001" customHeight="1" x14ac:dyDescent="0.25">
      <c r="A25" s="30">
        <f t="shared" si="3"/>
        <v>19</v>
      </c>
      <c r="B25" s="9" t="s">
        <v>65</v>
      </c>
      <c r="C25" s="1">
        <v>2614916280</v>
      </c>
      <c r="D25" s="1"/>
      <c r="E25" s="1"/>
      <c r="F25" s="1"/>
      <c r="G25" s="1"/>
      <c r="H25" s="1"/>
      <c r="I25" s="1">
        <f t="shared" si="1"/>
        <v>0</v>
      </c>
      <c r="J25" s="1"/>
      <c r="K25" s="1"/>
      <c r="L25" s="1"/>
      <c r="M25" s="1"/>
      <c r="N25" s="1"/>
      <c r="O25" s="1"/>
      <c r="P25" s="1"/>
      <c r="Q25" s="1">
        <f t="shared" si="2"/>
        <v>0</v>
      </c>
      <c r="R25" s="3">
        <f t="shared" si="0"/>
        <v>2614916280</v>
      </c>
      <c r="S25" s="4"/>
    </row>
    <row r="26" spans="1:26" ht="20.100000000000001" customHeight="1" x14ac:dyDescent="0.25">
      <c r="A26" s="30">
        <f t="shared" si="3"/>
        <v>20</v>
      </c>
      <c r="B26" s="9" t="s">
        <v>66</v>
      </c>
      <c r="C26" s="1">
        <v>244530000</v>
      </c>
      <c r="D26" s="1"/>
      <c r="E26" s="1"/>
      <c r="F26" s="1"/>
      <c r="G26" s="1"/>
      <c r="H26" s="1"/>
      <c r="I26" s="1">
        <f t="shared" si="1"/>
        <v>0</v>
      </c>
      <c r="J26" s="1"/>
      <c r="K26" s="1"/>
      <c r="L26" s="1"/>
      <c r="M26" s="1"/>
      <c r="N26" s="1"/>
      <c r="O26" s="1"/>
      <c r="P26" s="1"/>
      <c r="Q26" s="1">
        <f t="shared" si="2"/>
        <v>0</v>
      </c>
      <c r="R26" s="3">
        <f t="shared" si="0"/>
        <v>244530000</v>
      </c>
      <c r="S26" s="4"/>
    </row>
    <row r="27" spans="1:26" s="34" customFormat="1" ht="54" customHeight="1" x14ac:dyDescent="0.25">
      <c r="A27" s="76">
        <f t="shared" si="3"/>
        <v>21</v>
      </c>
      <c r="B27" s="132" t="s">
        <v>67</v>
      </c>
      <c r="C27" s="82">
        <v>2491749400</v>
      </c>
      <c r="D27" s="82"/>
      <c r="E27" s="82"/>
      <c r="F27" s="82"/>
      <c r="G27" s="82"/>
      <c r="H27" s="82"/>
      <c r="I27" s="82">
        <f t="shared" si="1"/>
        <v>0</v>
      </c>
      <c r="J27" s="82"/>
      <c r="K27" s="82"/>
      <c r="L27" s="82"/>
      <c r="M27" s="82"/>
      <c r="N27" s="82"/>
      <c r="O27" s="82"/>
      <c r="P27" s="82"/>
      <c r="Q27" s="82">
        <f t="shared" si="2"/>
        <v>0</v>
      </c>
      <c r="R27" s="87">
        <f t="shared" si="0"/>
        <v>2491749400</v>
      </c>
      <c r="S27" s="83"/>
      <c r="U27" s="54"/>
      <c r="V27" s="7"/>
      <c r="Y27" s="19"/>
      <c r="Z27" s="19"/>
    </row>
    <row r="28" spans="1:26" s="165" customFormat="1" ht="20.100000000000001" customHeight="1" x14ac:dyDescent="0.25">
      <c r="A28" s="189">
        <f t="shared" si="3"/>
        <v>22</v>
      </c>
      <c r="B28" s="9" t="s">
        <v>68</v>
      </c>
      <c r="C28" s="9">
        <v>1493336000</v>
      </c>
      <c r="D28" s="1"/>
      <c r="E28" s="1"/>
      <c r="F28" s="1"/>
      <c r="G28" s="1"/>
      <c r="H28" s="9"/>
      <c r="I28" s="1">
        <f t="shared" si="1"/>
        <v>0</v>
      </c>
      <c r="J28" s="1"/>
      <c r="K28" s="1"/>
      <c r="L28" s="9"/>
      <c r="M28" s="1"/>
      <c r="N28" s="1"/>
      <c r="O28" s="1"/>
      <c r="P28" s="9"/>
      <c r="Q28" s="1">
        <f t="shared" si="2"/>
        <v>0</v>
      </c>
      <c r="R28" s="3">
        <f t="shared" si="0"/>
        <v>1493336000</v>
      </c>
      <c r="S28" s="190"/>
      <c r="U28" s="166"/>
      <c r="V28" s="7"/>
      <c r="Y28" s="166"/>
      <c r="Z28" s="166"/>
    </row>
    <row r="29" spans="1:26" ht="31.5" customHeight="1" x14ac:dyDescent="0.25">
      <c r="A29" s="30">
        <f t="shared" si="3"/>
        <v>23</v>
      </c>
      <c r="B29" s="191" t="s">
        <v>69</v>
      </c>
      <c r="C29" s="1">
        <v>1095068100</v>
      </c>
      <c r="D29" s="1"/>
      <c r="E29" s="1"/>
      <c r="F29" s="1"/>
      <c r="G29" s="1"/>
      <c r="H29" s="1"/>
      <c r="I29" s="1">
        <f t="shared" si="1"/>
        <v>0</v>
      </c>
      <c r="J29" s="1"/>
      <c r="K29" s="1"/>
      <c r="L29" s="1"/>
      <c r="M29" s="1"/>
      <c r="N29" s="1"/>
      <c r="O29" s="1"/>
      <c r="P29" s="1"/>
      <c r="Q29" s="1">
        <f t="shared" si="2"/>
        <v>0</v>
      </c>
      <c r="R29" s="3">
        <f t="shared" si="0"/>
        <v>1095068100</v>
      </c>
      <c r="S29" s="4"/>
      <c r="X29" s="4"/>
    </row>
    <row r="30" spans="1:26" ht="20.100000000000001" customHeight="1" x14ac:dyDescent="0.25">
      <c r="A30" s="30">
        <f t="shared" si="3"/>
        <v>24</v>
      </c>
      <c r="B30" s="9" t="s">
        <v>70</v>
      </c>
      <c r="C30" s="1">
        <v>9278553676</v>
      </c>
      <c r="D30" s="1"/>
      <c r="E30" s="1"/>
      <c r="F30" s="1"/>
      <c r="G30" s="1"/>
      <c r="H30" s="1"/>
      <c r="I30" s="1">
        <f t="shared" si="1"/>
        <v>0</v>
      </c>
      <c r="J30" s="1"/>
      <c r="K30" s="1"/>
      <c r="L30" s="1"/>
      <c r="M30" s="1"/>
      <c r="N30" s="1"/>
      <c r="O30" s="1"/>
      <c r="P30" s="1"/>
      <c r="Q30" s="1">
        <f t="shared" si="2"/>
        <v>0</v>
      </c>
      <c r="R30" s="3">
        <f t="shared" si="0"/>
        <v>9278553676</v>
      </c>
      <c r="S30" s="4"/>
    </row>
    <row r="31" spans="1:26" ht="20.100000000000001" customHeight="1" x14ac:dyDescent="0.25">
      <c r="A31" s="30">
        <f t="shared" si="3"/>
        <v>25</v>
      </c>
      <c r="B31" s="9" t="s">
        <v>71</v>
      </c>
      <c r="C31" s="1">
        <v>1416027000</v>
      </c>
      <c r="D31" s="1"/>
      <c r="E31" s="1"/>
      <c r="F31" s="1"/>
      <c r="G31" s="1"/>
      <c r="H31" s="1"/>
      <c r="I31" s="1">
        <f t="shared" si="1"/>
        <v>0</v>
      </c>
      <c r="J31" s="1"/>
      <c r="K31" s="1"/>
      <c r="L31" s="1"/>
      <c r="M31" s="1"/>
      <c r="N31" s="1"/>
      <c r="O31" s="1"/>
      <c r="P31" s="1"/>
      <c r="Q31" s="1">
        <f t="shared" si="2"/>
        <v>0</v>
      </c>
      <c r="R31" s="3">
        <f t="shared" si="0"/>
        <v>1416027000</v>
      </c>
      <c r="S31" s="4"/>
    </row>
    <row r="32" spans="1:26" ht="20.100000000000001" customHeight="1" x14ac:dyDescent="0.25">
      <c r="A32" s="30">
        <f t="shared" si="3"/>
        <v>26</v>
      </c>
      <c r="B32" s="9" t="s">
        <v>72</v>
      </c>
      <c r="C32" s="1">
        <v>790478600</v>
      </c>
      <c r="D32" s="1"/>
      <c r="E32" s="1"/>
      <c r="F32" s="1"/>
      <c r="G32" s="1"/>
      <c r="H32" s="1"/>
      <c r="I32" s="1">
        <f t="shared" si="1"/>
        <v>0</v>
      </c>
      <c r="J32" s="1"/>
      <c r="K32" s="1"/>
      <c r="L32" s="1"/>
      <c r="M32" s="1"/>
      <c r="N32" s="1"/>
      <c r="O32" s="1"/>
      <c r="P32" s="1"/>
      <c r="Q32" s="1">
        <f t="shared" si="2"/>
        <v>0</v>
      </c>
      <c r="R32" s="3">
        <f t="shared" si="0"/>
        <v>790478600</v>
      </c>
      <c r="S32" s="4"/>
    </row>
    <row r="33" spans="1:26" ht="20.100000000000001" customHeight="1" x14ac:dyDescent="0.25">
      <c r="A33" s="30">
        <f t="shared" si="3"/>
        <v>27</v>
      </c>
      <c r="B33" s="9" t="s">
        <v>7</v>
      </c>
      <c r="C33" s="1">
        <v>805764000</v>
      </c>
      <c r="D33" s="1"/>
      <c r="E33" s="1"/>
      <c r="F33" s="1"/>
      <c r="G33" s="1"/>
      <c r="H33" s="1"/>
      <c r="I33" s="1">
        <f t="shared" si="1"/>
        <v>0</v>
      </c>
      <c r="J33" s="1"/>
      <c r="K33" s="1"/>
      <c r="L33" s="1"/>
      <c r="M33" s="1"/>
      <c r="N33" s="1"/>
      <c r="O33" s="1"/>
      <c r="P33" s="1"/>
      <c r="Q33" s="1">
        <f t="shared" si="2"/>
        <v>0</v>
      </c>
      <c r="R33" s="3">
        <f t="shared" si="0"/>
        <v>805764000</v>
      </c>
      <c r="S33" s="4"/>
    </row>
    <row r="34" spans="1:26" ht="29.25" customHeight="1" x14ac:dyDescent="0.25">
      <c r="A34" s="30">
        <f t="shared" si="3"/>
        <v>28</v>
      </c>
      <c r="B34" s="191" t="s">
        <v>73</v>
      </c>
      <c r="C34" s="1">
        <v>3967980900</v>
      </c>
      <c r="D34" s="1"/>
      <c r="E34" s="1"/>
      <c r="F34" s="1"/>
      <c r="G34" s="1"/>
      <c r="H34" s="1"/>
      <c r="I34" s="1">
        <f t="shared" si="1"/>
        <v>0</v>
      </c>
      <c r="J34" s="1"/>
      <c r="K34" s="1"/>
      <c r="L34" s="1"/>
      <c r="M34" s="1"/>
      <c r="N34" s="1"/>
      <c r="O34" s="1"/>
      <c r="P34" s="1"/>
      <c r="Q34" s="1">
        <f t="shared" si="2"/>
        <v>0</v>
      </c>
      <c r="R34" s="3">
        <f t="shared" si="0"/>
        <v>3967980900</v>
      </c>
      <c r="S34" s="4"/>
    </row>
    <row r="35" spans="1:26" ht="20.100000000000001" customHeight="1" x14ac:dyDescent="0.25">
      <c r="A35" s="30">
        <f t="shared" si="3"/>
        <v>29</v>
      </c>
      <c r="B35" s="9" t="s">
        <v>74</v>
      </c>
      <c r="C35" s="1">
        <v>15368382723.25</v>
      </c>
      <c r="D35" s="1"/>
      <c r="E35" s="1"/>
      <c r="F35" s="1"/>
      <c r="G35" s="1"/>
      <c r="H35" s="1"/>
      <c r="I35" s="1">
        <f t="shared" si="1"/>
        <v>0</v>
      </c>
      <c r="J35" s="1"/>
      <c r="K35" s="1"/>
      <c r="L35" s="1"/>
      <c r="M35" s="1"/>
      <c r="N35" s="1"/>
      <c r="O35" s="1"/>
      <c r="P35" s="1"/>
      <c r="Q35" s="1">
        <f t="shared" si="2"/>
        <v>0</v>
      </c>
      <c r="R35" s="3">
        <f t="shared" si="0"/>
        <v>15368382723.25</v>
      </c>
      <c r="S35" s="4"/>
      <c r="W35" s="7"/>
      <c r="X35" s="7"/>
    </row>
    <row r="36" spans="1:26" ht="20.100000000000001" customHeight="1" x14ac:dyDescent="0.25">
      <c r="A36" s="30">
        <f t="shared" si="3"/>
        <v>30</v>
      </c>
      <c r="B36" s="9" t="s">
        <v>75</v>
      </c>
      <c r="C36" s="1">
        <v>5281958318.6999998</v>
      </c>
      <c r="D36" s="1"/>
      <c r="E36" s="1"/>
      <c r="F36" s="1"/>
      <c r="G36" s="1"/>
      <c r="H36" s="1"/>
      <c r="I36" s="1">
        <f t="shared" si="1"/>
        <v>0</v>
      </c>
      <c r="J36" s="1"/>
      <c r="K36" s="1"/>
      <c r="L36" s="1"/>
      <c r="M36" s="1"/>
      <c r="N36" s="1"/>
      <c r="O36" s="1"/>
      <c r="P36" s="1"/>
      <c r="Q36" s="1">
        <f t="shared" si="2"/>
        <v>0</v>
      </c>
      <c r="R36" s="3">
        <f t="shared" si="0"/>
        <v>5281958318.6999998</v>
      </c>
      <c r="S36" s="4"/>
    </row>
    <row r="37" spans="1:26" ht="20.100000000000001" customHeight="1" x14ac:dyDescent="0.25">
      <c r="A37" s="30">
        <f t="shared" si="3"/>
        <v>31</v>
      </c>
      <c r="B37" s="9" t="s">
        <v>8</v>
      </c>
      <c r="C37" s="1">
        <v>1111435000</v>
      </c>
      <c r="D37" s="1"/>
      <c r="E37" s="1"/>
      <c r="F37" s="1"/>
      <c r="G37" s="1"/>
      <c r="H37" s="1"/>
      <c r="I37" s="1">
        <f t="shared" si="1"/>
        <v>0</v>
      </c>
      <c r="J37" s="1"/>
      <c r="K37" s="1"/>
      <c r="L37" s="1"/>
      <c r="M37" s="1"/>
      <c r="N37" s="1"/>
      <c r="O37" s="1"/>
      <c r="P37" s="1"/>
      <c r="Q37" s="1">
        <f t="shared" si="2"/>
        <v>0</v>
      </c>
      <c r="R37" s="3">
        <f t="shared" si="0"/>
        <v>1111435000</v>
      </c>
      <c r="S37" s="4"/>
    </row>
    <row r="38" spans="1:26" ht="20.100000000000001" customHeight="1" x14ac:dyDescent="0.25">
      <c r="A38" s="30">
        <f>+A37+1</f>
        <v>32</v>
      </c>
      <c r="B38" s="9" t="s">
        <v>9</v>
      </c>
      <c r="C38" s="1">
        <v>732428000</v>
      </c>
      <c r="D38" s="1"/>
      <c r="E38" s="1"/>
      <c r="F38" s="1"/>
      <c r="G38" s="1"/>
      <c r="H38" s="1"/>
      <c r="I38" s="1">
        <f t="shared" si="1"/>
        <v>0</v>
      </c>
      <c r="J38" s="1"/>
      <c r="K38" s="1"/>
      <c r="L38" s="1"/>
      <c r="M38" s="1"/>
      <c r="N38" s="1"/>
      <c r="O38" s="1"/>
      <c r="P38" s="1"/>
      <c r="Q38" s="1">
        <f t="shared" si="2"/>
        <v>0</v>
      </c>
      <c r="R38" s="3">
        <f t="shared" si="0"/>
        <v>732428000</v>
      </c>
      <c r="S38" s="4"/>
    </row>
    <row r="39" spans="1:26" ht="20.100000000000001" customHeight="1" x14ac:dyDescent="0.25">
      <c r="A39" s="30">
        <f t="shared" si="3"/>
        <v>33</v>
      </c>
      <c r="B39" s="9" t="s">
        <v>10</v>
      </c>
      <c r="C39" s="1">
        <v>495771000</v>
      </c>
      <c r="D39" s="1"/>
      <c r="E39" s="1"/>
      <c r="F39" s="1"/>
      <c r="G39" s="1"/>
      <c r="H39" s="1"/>
      <c r="I39" s="1">
        <f t="shared" si="1"/>
        <v>0</v>
      </c>
      <c r="J39" s="1"/>
      <c r="K39" s="1"/>
      <c r="L39" s="1"/>
      <c r="M39" s="1"/>
      <c r="N39" s="1"/>
      <c r="O39" s="1"/>
      <c r="P39" s="1"/>
      <c r="Q39" s="1">
        <f t="shared" si="2"/>
        <v>0</v>
      </c>
      <c r="R39" s="3">
        <f t="shared" si="0"/>
        <v>495771000</v>
      </c>
      <c r="S39" s="4"/>
      <c r="T39" s="7"/>
    </row>
    <row r="40" spans="1:26" s="165" customFormat="1" ht="20.100000000000001" customHeight="1" x14ac:dyDescent="0.25">
      <c r="A40" s="189">
        <f t="shared" si="3"/>
        <v>34</v>
      </c>
      <c r="B40" s="9" t="s">
        <v>12</v>
      </c>
      <c r="C40" s="9">
        <v>3971350000</v>
      </c>
      <c r="D40" s="1"/>
      <c r="E40" s="1"/>
      <c r="F40" s="1"/>
      <c r="G40" s="1"/>
      <c r="H40" s="9"/>
      <c r="I40" s="1">
        <f t="shared" si="1"/>
        <v>0</v>
      </c>
      <c r="J40" s="1"/>
      <c r="K40" s="1"/>
      <c r="L40" s="1"/>
      <c r="M40" s="1"/>
      <c r="N40" s="1"/>
      <c r="O40" s="1"/>
      <c r="P40" s="9"/>
      <c r="Q40" s="1">
        <f t="shared" si="2"/>
        <v>0</v>
      </c>
      <c r="R40" s="3">
        <f t="shared" si="0"/>
        <v>3971350000</v>
      </c>
      <c r="S40" s="190"/>
      <c r="U40" s="166"/>
      <c r="V40" s="7"/>
      <c r="Y40" s="166"/>
      <c r="Z40" s="166"/>
    </row>
    <row r="41" spans="1:26" ht="20.100000000000001" customHeight="1" x14ac:dyDescent="0.25">
      <c r="A41" s="30">
        <f t="shared" si="3"/>
        <v>35</v>
      </c>
      <c r="B41" s="9" t="s">
        <v>11</v>
      </c>
      <c r="C41" s="1">
        <v>3956083000</v>
      </c>
      <c r="D41" s="1"/>
      <c r="E41" s="1"/>
      <c r="F41" s="1"/>
      <c r="G41" s="1"/>
      <c r="H41" s="1"/>
      <c r="I41" s="1">
        <f t="shared" si="1"/>
        <v>0</v>
      </c>
      <c r="J41" s="1"/>
      <c r="K41" s="1"/>
      <c r="L41" s="1"/>
      <c r="M41" s="1"/>
      <c r="N41" s="1"/>
      <c r="O41" s="1"/>
      <c r="P41" s="1"/>
      <c r="Q41" s="1">
        <f t="shared" si="2"/>
        <v>0</v>
      </c>
      <c r="R41" s="3">
        <f t="shared" si="0"/>
        <v>3956083000</v>
      </c>
      <c r="S41" s="4"/>
      <c r="T41" s="165"/>
    </row>
    <row r="42" spans="1:26" ht="20.100000000000001" customHeight="1" x14ac:dyDescent="0.25">
      <c r="A42" s="30">
        <f t="shared" si="3"/>
        <v>36</v>
      </c>
      <c r="B42" s="49" t="s">
        <v>13</v>
      </c>
      <c r="C42" s="1">
        <v>1444103500</v>
      </c>
      <c r="D42" s="1"/>
      <c r="E42" s="1"/>
      <c r="F42" s="1"/>
      <c r="G42" s="1"/>
      <c r="H42" s="1"/>
      <c r="I42" s="1">
        <f t="shared" si="1"/>
        <v>0</v>
      </c>
      <c r="J42" s="1"/>
      <c r="K42" s="1"/>
      <c r="L42" s="1"/>
      <c r="M42" s="1"/>
      <c r="N42" s="1"/>
      <c r="O42" s="1"/>
      <c r="P42" s="1"/>
      <c r="Q42" s="1">
        <f t="shared" si="2"/>
        <v>0</v>
      </c>
      <c r="R42" s="3">
        <f t="shared" si="0"/>
        <v>1444103500</v>
      </c>
      <c r="S42" s="4"/>
    </row>
    <row r="43" spans="1:26" ht="19.5" customHeight="1" x14ac:dyDescent="0.25">
      <c r="A43" s="30">
        <f t="shared" si="3"/>
        <v>37</v>
      </c>
      <c r="B43" s="9" t="s">
        <v>14</v>
      </c>
      <c r="C43" s="1">
        <v>3620439000</v>
      </c>
      <c r="D43" s="1"/>
      <c r="E43" s="1"/>
      <c r="F43" s="1"/>
      <c r="G43" s="1"/>
      <c r="H43" s="1"/>
      <c r="I43" s="1">
        <f t="shared" si="1"/>
        <v>0</v>
      </c>
      <c r="J43" s="1"/>
      <c r="K43" s="1"/>
      <c r="L43" s="1"/>
      <c r="M43" s="1"/>
      <c r="N43" s="1"/>
      <c r="O43" s="1"/>
      <c r="P43" s="1"/>
      <c r="Q43" s="1">
        <f t="shared" si="2"/>
        <v>0</v>
      </c>
      <c r="R43" s="3">
        <f t="shared" si="0"/>
        <v>3620439000</v>
      </c>
      <c r="S43" s="4"/>
    </row>
    <row r="44" spans="1:26" ht="20.100000000000001" customHeight="1" x14ac:dyDescent="0.25">
      <c r="A44" s="30">
        <f t="shared" si="3"/>
        <v>38</v>
      </c>
      <c r="B44" s="9" t="s">
        <v>16</v>
      </c>
      <c r="C44" s="1">
        <v>1453973900</v>
      </c>
      <c r="D44" s="1"/>
      <c r="E44" s="1"/>
      <c r="F44" s="1"/>
      <c r="G44" s="1"/>
      <c r="H44" s="1"/>
      <c r="I44" s="1">
        <f t="shared" si="1"/>
        <v>0</v>
      </c>
      <c r="J44" s="1"/>
      <c r="K44" s="1"/>
      <c r="L44" s="1"/>
      <c r="M44" s="1"/>
      <c r="N44" s="1"/>
      <c r="O44" s="1"/>
      <c r="P44" s="1"/>
      <c r="Q44" s="1">
        <f t="shared" si="2"/>
        <v>0</v>
      </c>
      <c r="R44" s="3">
        <f t="shared" si="0"/>
        <v>1453973900</v>
      </c>
      <c r="S44" s="4"/>
    </row>
    <row r="45" spans="1:26" ht="20.100000000000001" customHeight="1" x14ac:dyDescent="0.25">
      <c r="A45" s="30">
        <v>39</v>
      </c>
      <c r="B45" s="9" t="s">
        <v>15</v>
      </c>
      <c r="C45" s="1">
        <v>2125195238.9000001</v>
      </c>
      <c r="D45" s="1"/>
      <c r="E45" s="1"/>
      <c r="F45" s="1"/>
      <c r="G45" s="1"/>
      <c r="H45" s="1"/>
      <c r="I45" s="1">
        <f t="shared" si="1"/>
        <v>0</v>
      </c>
      <c r="J45" s="1"/>
      <c r="K45" s="1"/>
      <c r="L45" s="1"/>
      <c r="M45" s="1"/>
      <c r="N45" s="1"/>
      <c r="O45" s="1"/>
      <c r="P45" s="1"/>
      <c r="Q45" s="1">
        <f t="shared" si="2"/>
        <v>0</v>
      </c>
      <c r="R45" s="3">
        <f t="shared" si="0"/>
        <v>2125195238.9000001</v>
      </c>
      <c r="S45" s="4"/>
    </row>
    <row r="46" spans="1:26" ht="20.100000000000001" customHeight="1" x14ac:dyDescent="0.25">
      <c r="A46" s="30">
        <v>40</v>
      </c>
      <c r="B46" s="9" t="s">
        <v>4</v>
      </c>
      <c r="C46" s="1">
        <v>115178022231.22</v>
      </c>
      <c r="D46" s="1"/>
      <c r="E46" s="1"/>
      <c r="F46" s="1"/>
      <c r="G46" s="1"/>
      <c r="H46" s="1"/>
      <c r="I46" s="1">
        <f t="shared" si="1"/>
        <v>0</v>
      </c>
      <c r="J46" s="1"/>
      <c r="K46" s="1"/>
      <c r="L46" s="1"/>
      <c r="M46" s="1"/>
      <c r="N46" s="1"/>
      <c r="O46" s="1"/>
      <c r="P46" s="1"/>
      <c r="Q46" s="1">
        <f t="shared" si="2"/>
        <v>0</v>
      </c>
      <c r="R46" s="3">
        <f t="shared" si="0"/>
        <v>115178022231.22</v>
      </c>
      <c r="S46" s="4"/>
      <c r="X46" s="4"/>
    </row>
    <row r="47" spans="1:26" ht="20.100000000000001" customHeight="1" x14ac:dyDescent="0.25">
      <c r="A47" s="30">
        <v>41</v>
      </c>
      <c r="B47" s="9" t="s">
        <v>76</v>
      </c>
      <c r="C47" s="1">
        <v>908655920</v>
      </c>
      <c r="D47" s="1"/>
      <c r="E47" s="1"/>
      <c r="F47" s="1"/>
      <c r="G47" s="1"/>
      <c r="H47" s="1"/>
      <c r="I47" s="1">
        <f t="shared" si="1"/>
        <v>0</v>
      </c>
      <c r="J47" s="1"/>
      <c r="K47" s="1"/>
      <c r="L47" s="1"/>
      <c r="M47" s="1"/>
      <c r="N47" s="1"/>
      <c r="O47" s="1"/>
      <c r="P47" s="1"/>
      <c r="Q47" s="1">
        <f t="shared" si="2"/>
        <v>0</v>
      </c>
      <c r="R47" s="3">
        <f t="shared" si="0"/>
        <v>908655920</v>
      </c>
      <c r="S47" s="4"/>
    </row>
    <row r="48" spans="1:26" ht="20.100000000000001" customHeight="1" x14ac:dyDescent="0.25">
      <c r="A48" s="30">
        <v>42</v>
      </c>
      <c r="B48" s="9" t="s">
        <v>5</v>
      </c>
      <c r="C48" s="1">
        <v>937719605</v>
      </c>
      <c r="D48" s="1"/>
      <c r="E48" s="1"/>
      <c r="F48" s="1"/>
      <c r="G48" s="1"/>
      <c r="H48" s="1"/>
      <c r="I48" s="1">
        <f t="shared" si="1"/>
        <v>0</v>
      </c>
      <c r="J48" s="1"/>
      <c r="K48" s="1"/>
      <c r="L48" s="1"/>
      <c r="M48" s="1"/>
      <c r="N48" s="1"/>
      <c r="O48" s="1"/>
      <c r="P48" s="1"/>
      <c r="Q48" s="1">
        <f t="shared" si="2"/>
        <v>0</v>
      </c>
      <c r="R48" s="3">
        <f t="shared" si="0"/>
        <v>937719605</v>
      </c>
      <c r="S48" s="4"/>
    </row>
    <row r="49" spans="1:23" ht="20.100000000000001" customHeight="1" x14ac:dyDescent="0.25">
      <c r="A49" s="11"/>
      <c r="B49" s="28"/>
      <c r="C49" s="28">
        <f t="shared" ref="C49:R49" si="4">SUM(C7:C48)</f>
        <v>811236066884.63269</v>
      </c>
      <c r="D49" s="28">
        <f t="shared" si="4"/>
        <v>0</v>
      </c>
      <c r="E49" s="28">
        <f t="shared" si="4"/>
        <v>0</v>
      </c>
      <c r="F49" s="28">
        <f t="shared" si="4"/>
        <v>0</v>
      </c>
      <c r="G49" s="28">
        <f t="shared" si="4"/>
        <v>0</v>
      </c>
      <c r="H49" s="28">
        <f t="shared" si="4"/>
        <v>0</v>
      </c>
      <c r="I49" s="28">
        <f t="shared" si="4"/>
        <v>0</v>
      </c>
      <c r="J49" s="28">
        <f t="shared" si="4"/>
        <v>0</v>
      </c>
      <c r="K49" s="28">
        <f t="shared" si="4"/>
        <v>0</v>
      </c>
      <c r="L49" s="28">
        <f t="shared" si="4"/>
        <v>0</v>
      </c>
      <c r="M49" s="28">
        <f t="shared" si="4"/>
        <v>0</v>
      </c>
      <c r="N49" s="28">
        <f t="shared" si="4"/>
        <v>0</v>
      </c>
      <c r="O49" s="28">
        <f t="shared" si="4"/>
        <v>0</v>
      </c>
      <c r="P49" s="28">
        <f t="shared" si="4"/>
        <v>0</v>
      </c>
      <c r="Q49" s="28">
        <f t="shared" si="4"/>
        <v>0</v>
      </c>
      <c r="R49" s="28">
        <f t="shared" si="4"/>
        <v>811236066884.63269</v>
      </c>
      <c r="W49" s="4"/>
    </row>
    <row r="50" spans="1:23" ht="20.100000000000001" customHeight="1" x14ac:dyDescent="0.25">
      <c r="C50" s="7">
        <v>811236066880.17004</v>
      </c>
      <c r="R50" s="4">
        <v>811236066880.17004</v>
      </c>
    </row>
    <row r="51" spans="1:23" ht="20.100000000000001" customHeight="1" x14ac:dyDescent="0.25">
      <c r="C51" s="7">
        <f>C49-C50</f>
        <v>4.462646484375</v>
      </c>
      <c r="R51" s="4">
        <f>R49-R50</f>
        <v>4.462646484375</v>
      </c>
    </row>
    <row r="52" spans="1:23" ht="20.100000000000001" customHeight="1" x14ac:dyDescent="0.25">
      <c r="R52" s="4"/>
    </row>
    <row r="53" spans="1:23" ht="20.100000000000001" customHeight="1" x14ac:dyDescent="0.25">
      <c r="R53" s="4"/>
    </row>
    <row r="54" spans="1:23" ht="20.100000000000001" customHeight="1" x14ac:dyDescent="0.25">
      <c r="D54" s="6"/>
      <c r="R54" s="4"/>
    </row>
    <row r="55" spans="1:23" ht="20.100000000000001" customHeight="1" x14ac:dyDescent="0.25">
      <c r="R55" s="4"/>
    </row>
    <row r="58" spans="1:23" ht="20.100000000000001" customHeight="1" x14ac:dyDescent="0.25"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12"/>
      <c r="R58" s="12"/>
      <c r="S58" s="12"/>
    </row>
    <row r="59" spans="1:23" ht="20.100000000000001" customHeight="1" x14ac:dyDescent="0.25"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12"/>
      <c r="R59" s="12"/>
      <c r="S59" s="12"/>
    </row>
    <row r="60" spans="1:23" ht="20.100000000000001" customHeight="1" x14ac:dyDescent="0.25"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12"/>
      <c r="S60" s="12"/>
    </row>
    <row r="61" spans="1:23" ht="20.100000000000001" customHeight="1" x14ac:dyDescent="0.25"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12"/>
      <c r="S61" s="12"/>
    </row>
    <row r="62" spans="1:23" ht="20.100000000000001" customHeight="1" x14ac:dyDescent="0.25">
      <c r="Q62" s="7"/>
    </row>
    <row r="63" spans="1:23" ht="20.100000000000001" customHeight="1" x14ac:dyDescent="0.25">
      <c r="Q63" s="7"/>
    </row>
  </sheetData>
  <mergeCells count="7">
    <mergeCell ref="J4:Q4"/>
    <mergeCell ref="S4:S5"/>
    <mergeCell ref="R4:R5"/>
    <mergeCell ref="A4:A5"/>
    <mergeCell ref="D4:I4"/>
    <mergeCell ref="B4:B5"/>
    <mergeCell ref="C4:C5"/>
  </mergeCells>
  <pageMargins left="1.22" right="0.2" top="0.75" bottom="0.75" header="0.3" footer="0.3"/>
  <pageSetup paperSize="300" scale="70" orientation="portrait" verticalDpi="72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93"/>
  <sheetViews>
    <sheetView zoomScale="78" zoomScaleNormal="78" workbookViewId="0">
      <selection activeCell="P58" sqref="P58"/>
    </sheetView>
  </sheetViews>
  <sheetFormatPr defaultRowHeight="20.100000000000001" customHeight="1" x14ac:dyDescent="0.25"/>
  <cols>
    <col min="1" max="1" width="4.140625" style="34" customWidth="1"/>
    <col min="2" max="2" width="59.28515625" style="19" customWidth="1"/>
    <col min="3" max="3" width="21.42578125" style="19" customWidth="1"/>
    <col min="4" max="4" width="19.7109375" style="19" customWidth="1"/>
    <col min="5" max="5" width="21.85546875" style="19" customWidth="1"/>
    <col min="6" max="7" width="19.5703125" style="19" customWidth="1"/>
    <col min="8" max="9" width="18.42578125" style="19" customWidth="1"/>
    <col min="10" max="10" width="22.7109375" style="19" customWidth="1"/>
    <col min="11" max="11" width="18" style="19" customWidth="1"/>
    <col min="12" max="12" width="21" style="19" customWidth="1"/>
    <col min="13" max="14" width="19.140625" style="19" customWidth="1"/>
    <col min="15" max="16" width="20.85546875" style="19" customWidth="1"/>
    <col min="17" max="17" width="20.85546875" style="34" customWidth="1"/>
    <col min="18" max="18" width="20.85546875" style="34" bestFit="1" customWidth="1"/>
    <col min="19" max="16384" width="9.140625" style="34"/>
  </cols>
  <sheetData>
    <row r="1" spans="1:18" ht="20.100000000000001" customHeight="1" x14ac:dyDescent="0.25">
      <c r="A1" s="184"/>
      <c r="B1" s="184"/>
      <c r="C1" s="184"/>
    </row>
    <row r="2" spans="1:18" ht="20.100000000000001" customHeight="1" x14ac:dyDescent="0.25">
      <c r="A2" s="34" t="s">
        <v>83</v>
      </c>
      <c r="O2" s="55"/>
      <c r="P2" s="55"/>
      <c r="Q2" s="83"/>
    </row>
    <row r="3" spans="1:18" ht="20.100000000000001" customHeight="1" x14ac:dyDescent="0.25">
      <c r="Q3" s="83"/>
      <c r="R3" s="83"/>
    </row>
    <row r="4" spans="1:18" s="44" customFormat="1" ht="20.100000000000001" customHeight="1" x14ac:dyDescent="0.25">
      <c r="A4" s="277" t="s">
        <v>18</v>
      </c>
      <c r="B4" s="279" t="s">
        <v>50</v>
      </c>
      <c r="C4" s="279" t="s">
        <v>51</v>
      </c>
      <c r="D4" s="279" t="s">
        <v>20</v>
      </c>
      <c r="E4" s="279"/>
      <c r="F4" s="279"/>
      <c r="G4" s="279"/>
      <c r="H4" s="279"/>
      <c r="I4" s="279"/>
      <c r="J4" s="277" t="s">
        <v>19</v>
      </c>
      <c r="K4" s="277"/>
      <c r="L4" s="277"/>
      <c r="M4" s="277"/>
      <c r="N4" s="277"/>
      <c r="O4" s="277"/>
      <c r="P4" s="277"/>
      <c r="Q4" s="277"/>
      <c r="R4" s="277" t="s">
        <v>52</v>
      </c>
    </row>
    <row r="5" spans="1:18" s="44" customFormat="1" ht="20.100000000000001" customHeight="1" x14ac:dyDescent="0.25">
      <c r="A5" s="277"/>
      <c r="B5" s="279"/>
      <c r="C5" s="279"/>
      <c r="D5" s="180" t="s">
        <v>21</v>
      </c>
      <c r="E5" s="180" t="s">
        <v>22</v>
      </c>
      <c r="F5" s="180" t="s">
        <v>23</v>
      </c>
      <c r="G5" s="180" t="s">
        <v>40</v>
      </c>
      <c r="H5" s="180" t="s">
        <v>38</v>
      </c>
      <c r="I5" s="180" t="s">
        <v>24</v>
      </c>
      <c r="J5" s="180" t="s">
        <v>26</v>
      </c>
      <c r="K5" s="180" t="s">
        <v>27</v>
      </c>
      <c r="L5" s="180" t="s">
        <v>25</v>
      </c>
      <c r="M5" s="180" t="s">
        <v>38</v>
      </c>
      <c r="N5" s="180" t="s">
        <v>39</v>
      </c>
      <c r="O5" s="180" t="s">
        <v>46</v>
      </c>
      <c r="P5" s="180" t="s">
        <v>23</v>
      </c>
      <c r="Q5" s="176" t="s">
        <v>24</v>
      </c>
      <c r="R5" s="277"/>
    </row>
    <row r="6" spans="1:18" s="44" customFormat="1" ht="20.100000000000001" customHeight="1" x14ac:dyDescent="0.25">
      <c r="A6" s="175"/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75"/>
      <c r="R6" s="175"/>
    </row>
    <row r="7" spans="1:18" ht="20.100000000000001" customHeight="1" x14ac:dyDescent="0.25">
      <c r="A7" s="76">
        <v>1</v>
      </c>
      <c r="B7" s="49" t="s">
        <v>1</v>
      </c>
      <c r="C7" s="82">
        <v>1454980160</v>
      </c>
      <c r="D7" s="82"/>
      <c r="E7" s="82"/>
      <c r="F7" s="82"/>
      <c r="G7" s="82"/>
      <c r="H7" s="82"/>
      <c r="I7" s="82">
        <f>SUM(D7:H7)</f>
        <v>0</v>
      </c>
      <c r="J7" s="82"/>
      <c r="K7" s="82"/>
      <c r="L7" s="82"/>
      <c r="M7" s="82"/>
      <c r="N7" s="82"/>
      <c r="O7" s="82"/>
      <c r="P7" s="82"/>
      <c r="Q7" s="82">
        <f t="shared" ref="Q7:Q48" si="0">SUM(J7:P7)</f>
        <v>0</v>
      </c>
      <c r="R7" s="87">
        <f t="shared" ref="R7:R49" si="1">C7-I7+Q7</f>
        <v>1454980160</v>
      </c>
    </row>
    <row r="8" spans="1:18" s="50" customFormat="1" ht="20.100000000000001" customHeight="1" x14ac:dyDescent="0.25">
      <c r="A8" s="46">
        <f>+A7+1</f>
        <v>2</v>
      </c>
      <c r="B8" s="49" t="s">
        <v>0</v>
      </c>
      <c r="C8" s="49">
        <v>564399650</v>
      </c>
      <c r="D8" s="82"/>
      <c r="E8" s="82"/>
      <c r="F8" s="82"/>
      <c r="G8" s="82"/>
      <c r="H8" s="49"/>
      <c r="I8" s="82">
        <f t="shared" ref="I8:I50" si="2">SUM(D8:H8)</f>
        <v>0</v>
      </c>
      <c r="J8" s="82"/>
      <c r="K8" s="82"/>
      <c r="L8" s="82"/>
      <c r="M8" s="82"/>
      <c r="N8" s="82"/>
      <c r="O8" s="82"/>
      <c r="P8" s="82"/>
      <c r="Q8" s="82">
        <f t="shared" si="0"/>
        <v>0</v>
      </c>
      <c r="R8" s="87">
        <f t="shared" si="1"/>
        <v>564399650</v>
      </c>
    </row>
    <row r="9" spans="1:18" ht="20.100000000000001" customHeight="1" x14ac:dyDescent="0.25">
      <c r="A9" s="76">
        <f t="shared" ref="A9:A44" si="3">+A8+1</f>
        <v>3</v>
      </c>
      <c r="B9" s="49" t="s">
        <v>6</v>
      </c>
      <c r="C9" s="82">
        <v>0</v>
      </c>
      <c r="D9" s="82"/>
      <c r="E9" s="82"/>
      <c r="F9" s="82"/>
      <c r="G9" s="82"/>
      <c r="H9" s="82"/>
      <c r="I9" s="82">
        <f t="shared" si="2"/>
        <v>0</v>
      </c>
      <c r="J9" s="82"/>
      <c r="K9" s="82"/>
      <c r="L9" s="82"/>
      <c r="M9" s="82"/>
      <c r="N9" s="82"/>
      <c r="O9" s="82"/>
      <c r="P9" s="82"/>
      <c r="Q9" s="82">
        <f t="shared" si="0"/>
        <v>0</v>
      </c>
      <c r="R9" s="87">
        <f t="shared" si="1"/>
        <v>0</v>
      </c>
    </row>
    <row r="10" spans="1:18" ht="20.100000000000001" customHeight="1" x14ac:dyDescent="0.25">
      <c r="A10" s="76">
        <f t="shared" si="3"/>
        <v>4</v>
      </c>
      <c r="B10" s="49" t="s">
        <v>53</v>
      </c>
      <c r="C10" s="82">
        <v>1805809738.5</v>
      </c>
      <c r="D10" s="82"/>
      <c r="E10" s="82"/>
      <c r="F10" s="82"/>
      <c r="G10" s="82"/>
      <c r="H10" s="82"/>
      <c r="I10" s="82">
        <f t="shared" si="2"/>
        <v>0</v>
      </c>
      <c r="J10" s="82"/>
      <c r="K10" s="82"/>
      <c r="L10" s="82"/>
      <c r="M10" s="82"/>
      <c r="N10" s="82"/>
      <c r="O10" s="82"/>
      <c r="P10" s="82"/>
      <c r="Q10" s="82">
        <f t="shared" si="0"/>
        <v>0</v>
      </c>
      <c r="R10" s="87">
        <f t="shared" si="1"/>
        <v>1805809738.5</v>
      </c>
    </row>
    <row r="11" spans="1:18" ht="20.100000000000001" customHeight="1" x14ac:dyDescent="0.25">
      <c r="A11" s="76">
        <f t="shared" si="3"/>
        <v>5</v>
      </c>
      <c r="B11" s="49" t="s">
        <v>54</v>
      </c>
      <c r="C11" s="82">
        <v>18905850</v>
      </c>
      <c r="D11" s="82"/>
      <c r="E11" s="82"/>
      <c r="F11" s="82"/>
      <c r="G11" s="82"/>
      <c r="H11" s="82"/>
      <c r="I11" s="82">
        <f t="shared" si="2"/>
        <v>0</v>
      </c>
      <c r="J11" s="82"/>
      <c r="K11" s="82"/>
      <c r="L11" s="82"/>
      <c r="M11" s="82"/>
      <c r="N11" s="82"/>
      <c r="O11" s="82"/>
      <c r="P11" s="82"/>
      <c r="Q11" s="82">
        <f t="shared" si="0"/>
        <v>0</v>
      </c>
      <c r="R11" s="87">
        <f t="shared" si="1"/>
        <v>18905850</v>
      </c>
    </row>
    <row r="12" spans="1:18" ht="20.100000000000001" customHeight="1" x14ac:dyDescent="0.25">
      <c r="A12" s="76">
        <f t="shared" si="3"/>
        <v>6</v>
      </c>
      <c r="B12" s="49" t="s">
        <v>3</v>
      </c>
      <c r="C12" s="82">
        <v>9091815874.8299999</v>
      </c>
      <c r="D12" s="82"/>
      <c r="E12" s="82"/>
      <c r="F12" s="82"/>
      <c r="G12" s="82"/>
      <c r="H12" s="82"/>
      <c r="I12" s="82">
        <f t="shared" si="2"/>
        <v>0</v>
      </c>
      <c r="J12" s="82"/>
      <c r="K12" s="82"/>
      <c r="L12" s="82"/>
      <c r="M12" s="82"/>
      <c r="N12" s="82"/>
      <c r="O12" s="82"/>
      <c r="P12" s="82"/>
      <c r="Q12" s="82">
        <f t="shared" si="0"/>
        <v>0</v>
      </c>
      <c r="R12" s="87">
        <f t="shared" si="1"/>
        <v>9091815874.8299999</v>
      </c>
    </row>
    <row r="13" spans="1:18" ht="20.100000000000001" customHeight="1" x14ac:dyDescent="0.25">
      <c r="A13" s="76">
        <f t="shared" si="3"/>
        <v>7</v>
      </c>
      <c r="B13" s="49" t="s">
        <v>55</v>
      </c>
      <c r="C13" s="82">
        <v>34437945</v>
      </c>
      <c r="D13" s="82"/>
      <c r="E13" s="82"/>
      <c r="F13" s="82"/>
      <c r="G13" s="82"/>
      <c r="H13" s="82"/>
      <c r="I13" s="82">
        <f t="shared" si="2"/>
        <v>0</v>
      </c>
      <c r="J13" s="82"/>
      <c r="K13" s="82"/>
      <c r="L13" s="82"/>
      <c r="M13" s="82"/>
      <c r="N13" s="82"/>
      <c r="O13" s="82"/>
      <c r="P13" s="82"/>
      <c r="Q13" s="82">
        <f t="shared" si="0"/>
        <v>0</v>
      </c>
      <c r="R13" s="87">
        <f t="shared" si="1"/>
        <v>34437945</v>
      </c>
    </row>
    <row r="14" spans="1:18" ht="20.100000000000001" customHeight="1" x14ac:dyDescent="0.25">
      <c r="A14" s="76">
        <f t="shared" si="3"/>
        <v>8</v>
      </c>
      <c r="B14" s="49" t="s">
        <v>56</v>
      </c>
      <c r="C14" s="82">
        <v>4948323676</v>
      </c>
      <c r="D14" s="82"/>
      <c r="E14" s="82"/>
      <c r="F14" s="82"/>
      <c r="G14" s="82"/>
      <c r="H14" s="82"/>
      <c r="I14" s="82">
        <f t="shared" si="2"/>
        <v>0</v>
      </c>
      <c r="J14" s="82"/>
      <c r="K14" s="82"/>
      <c r="L14" s="82"/>
      <c r="M14" s="82"/>
      <c r="N14" s="82"/>
      <c r="O14" s="82"/>
      <c r="P14" s="82"/>
      <c r="Q14" s="82">
        <f t="shared" si="0"/>
        <v>0</v>
      </c>
      <c r="R14" s="87">
        <f t="shared" si="1"/>
        <v>4948323676</v>
      </c>
    </row>
    <row r="15" spans="1:18" ht="20.100000000000001" customHeight="1" x14ac:dyDescent="0.25">
      <c r="A15" s="76">
        <f t="shared" si="3"/>
        <v>9</v>
      </c>
      <c r="B15" s="49" t="s">
        <v>57</v>
      </c>
      <c r="C15" s="82">
        <v>918548874527.9043</v>
      </c>
      <c r="D15" s="82"/>
      <c r="E15" s="82"/>
      <c r="F15" s="82"/>
      <c r="G15" s="82"/>
      <c r="H15" s="82"/>
      <c r="I15" s="82">
        <f t="shared" si="2"/>
        <v>0</v>
      </c>
      <c r="J15" s="82"/>
      <c r="K15" s="82"/>
      <c r="L15" s="82"/>
      <c r="M15" s="82"/>
      <c r="N15" s="82"/>
      <c r="O15" s="82"/>
      <c r="P15" s="82"/>
      <c r="Q15" s="82">
        <f t="shared" si="0"/>
        <v>0</v>
      </c>
      <c r="R15" s="87">
        <f t="shared" si="1"/>
        <v>918548874527.9043</v>
      </c>
    </row>
    <row r="16" spans="1:18" ht="20.100000000000001" customHeight="1" x14ac:dyDescent="0.25">
      <c r="A16" s="76">
        <f t="shared" si="3"/>
        <v>10</v>
      </c>
      <c r="B16" s="49" t="s">
        <v>58</v>
      </c>
      <c r="C16" s="82">
        <v>1213410748.3</v>
      </c>
      <c r="D16" s="82"/>
      <c r="E16" s="82"/>
      <c r="F16" s="82"/>
      <c r="G16" s="82"/>
      <c r="H16" s="82"/>
      <c r="I16" s="82">
        <f t="shared" si="2"/>
        <v>0</v>
      </c>
      <c r="J16" s="82"/>
      <c r="K16" s="82"/>
      <c r="L16" s="82"/>
      <c r="M16" s="82"/>
      <c r="N16" s="82"/>
      <c r="O16" s="82"/>
      <c r="P16" s="82"/>
      <c r="Q16" s="82">
        <f t="shared" si="0"/>
        <v>0</v>
      </c>
      <c r="R16" s="87">
        <f t="shared" si="1"/>
        <v>1213410748.3</v>
      </c>
    </row>
    <row r="17" spans="1:18" ht="20.100000000000001" customHeight="1" x14ac:dyDescent="0.25">
      <c r="A17" s="76">
        <f t="shared" si="3"/>
        <v>11</v>
      </c>
      <c r="B17" s="49" t="s">
        <v>59</v>
      </c>
      <c r="C17" s="82">
        <v>35375800</v>
      </c>
      <c r="D17" s="82"/>
      <c r="E17" s="82"/>
      <c r="F17" s="82"/>
      <c r="G17" s="82"/>
      <c r="H17" s="82"/>
      <c r="I17" s="82">
        <f t="shared" si="2"/>
        <v>0</v>
      </c>
      <c r="J17" s="82"/>
      <c r="K17" s="82"/>
      <c r="L17" s="82"/>
      <c r="M17" s="82"/>
      <c r="N17" s="82"/>
      <c r="O17" s="82"/>
      <c r="P17" s="82"/>
      <c r="Q17" s="82">
        <f t="shared" si="0"/>
        <v>0</v>
      </c>
      <c r="R17" s="87">
        <f t="shared" si="1"/>
        <v>35375800</v>
      </c>
    </row>
    <row r="18" spans="1:18" ht="20.100000000000001" customHeight="1" x14ac:dyDescent="0.25">
      <c r="A18" s="76">
        <f t="shared" si="3"/>
        <v>12</v>
      </c>
      <c r="B18" s="49" t="s">
        <v>60</v>
      </c>
      <c r="C18" s="82">
        <v>34107600</v>
      </c>
      <c r="D18" s="82"/>
      <c r="E18" s="82"/>
      <c r="F18" s="82"/>
      <c r="G18" s="82"/>
      <c r="H18" s="82"/>
      <c r="I18" s="82">
        <f t="shared" si="2"/>
        <v>0</v>
      </c>
      <c r="J18" s="82"/>
      <c r="K18" s="82"/>
      <c r="L18" s="82"/>
      <c r="M18" s="82"/>
      <c r="N18" s="82"/>
      <c r="O18" s="82"/>
      <c r="P18" s="82"/>
      <c r="Q18" s="82">
        <f t="shared" si="0"/>
        <v>0</v>
      </c>
      <c r="R18" s="87">
        <f t="shared" si="1"/>
        <v>34107600</v>
      </c>
    </row>
    <row r="19" spans="1:18" ht="20.100000000000001" customHeight="1" x14ac:dyDescent="0.25">
      <c r="A19" s="76">
        <f t="shared" si="3"/>
        <v>13</v>
      </c>
      <c r="B19" s="49" t="s">
        <v>61</v>
      </c>
      <c r="C19" s="82">
        <v>2488980950</v>
      </c>
      <c r="D19" s="82"/>
      <c r="E19" s="82"/>
      <c r="F19" s="82"/>
      <c r="G19" s="82"/>
      <c r="H19" s="82"/>
      <c r="I19" s="82">
        <f t="shared" si="2"/>
        <v>0</v>
      </c>
      <c r="J19" s="82"/>
      <c r="K19" s="82"/>
      <c r="L19" s="82"/>
      <c r="M19" s="82"/>
      <c r="N19" s="82"/>
      <c r="O19" s="82"/>
      <c r="P19" s="82"/>
      <c r="Q19" s="82">
        <f t="shared" si="0"/>
        <v>0</v>
      </c>
      <c r="R19" s="87">
        <f t="shared" si="1"/>
        <v>2488980950</v>
      </c>
    </row>
    <row r="20" spans="1:18" ht="20.100000000000001" customHeight="1" x14ac:dyDescent="0.25">
      <c r="A20" s="76">
        <f>+A19+1</f>
        <v>14</v>
      </c>
      <c r="B20" s="49" t="s">
        <v>62</v>
      </c>
      <c r="C20" s="82">
        <v>10430508835.18</v>
      </c>
      <c r="D20" s="82"/>
      <c r="E20" s="82"/>
      <c r="F20" s="82"/>
      <c r="G20" s="82"/>
      <c r="H20" s="82"/>
      <c r="I20" s="82">
        <f t="shared" si="2"/>
        <v>0</v>
      </c>
      <c r="J20" s="82"/>
      <c r="K20" s="82"/>
      <c r="L20" s="82"/>
      <c r="M20" s="82"/>
      <c r="N20" s="82"/>
      <c r="O20" s="82"/>
      <c r="P20" s="82"/>
      <c r="Q20" s="82">
        <f t="shared" si="0"/>
        <v>0</v>
      </c>
      <c r="R20" s="87">
        <f t="shared" si="1"/>
        <v>10430508835.18</v>
      </c>
    </row>
    <row r="21" spans="1:18" ht="20.100000000000001" customHeight="1" x14ac:dyDescent="0.25">
      <c r="A21" s="76">
        <f t="shared" si="3"/>
        <v>15</v>
      </c>
      <c r="B21" s="49" t="s">
        <v>2</v>
      </c>
      <c r="C21" s="82">
        <v>9704778000</v>
      </c>
      <c r="D21" s="82"/>
      <c r="E21" s="82"/>
      <c r="F21" s="82"/>
      <c r="G21" s="82"/>
      <c r="H21" s="82"/>
      <c r="I21" s="82">
        <f t="shared" si="2"/>
        <v>0</v>
      </c>
      <c r="J21" s="82"/>
      <c r="K21" s="82"/>
      <c r="L21" s="82"/>
      <c r="M21" s="82"/>
      <c r="N21" s="82"/>
      <c r="O21" s="82"/>
      <c r="P21" s="82"/>
      <c r="Q21" s="82">
        <f t="shared" si="0"/>
        <v>0</v>
      </c>
      <c r="R21" s="87">
        <f t="shared" si="1"/>
        <v>9704778000</v>
      </c>
    </row>
    <row r="22" spans="1:18" ht="20.100000000000001" customHeight="1" x14ac:dyDescent="0.25">
      <c r="A22" s="76">
        <f t="shared" si="3"/>
        <v>16</v>
      </c>
      <c r="B22" s="49" t="s">
        <v>63</v>
      </c>
      <c r="C22" s="82">
        <v>209176066</v>
      </c>
      <c r="D22" s="82"/>
      <c r="E22" s="82"/>
      <c r="F22" s="82"/>
      <c r="G22" s="82"/>
      <c r="H22" s="82"/>
      <c r="I22" s="82">
        <f t="shared" si="2"/>
        <v>0</v>
      </c>
      <c r="J22" s="82"/>
      <c r="K22" s="82"/>
      <c r="L22" s="82"/>
      <c r="M22" s="82"/>
      <c r="N22" s="82"/>
      <c r="O22" s="82"/>
      <c r="P22" s="82"/>
      <c r="Q22" s="82">
        <f t="shared" si="0"/>
        <v>0</v>
      </c>
      <c r="R22" s="87">
        <f t="shared" si="1"/>
        <v>209176066</v>
      </c>
    </row>
    <row r="23" spans="1:18" ht="20.100000000000001" customHeight="1" x14ac:dyDescent="0.25">
      <c r="A23" s="76">
        <f t="shared" si="3"/>
        <v>17</v>
      </c>
      <c r="B23" s="49" t="s">
        <v>64</v>
      </c>
      <c r="C23" s="82">
        <v>372154267</v>
      </c>
      <c r="D23" s="82"/>
      <c r="E23" s="82"/>
      <c r="F23" s="82"/>
      <c r="G23" s="82"/>
      <c r="H23" s="82"/>
      <c r="I23" s="82">
        <f t="shared" si="2"/>
        <v>0</v>
      </c>
      <c r="J23" s="82"/>
      <c r="K23" s="82"/>
      <c r="L23" s="82"/>
      <c r="M23" s="82"/>
      <c r="N23" s="82"/>
      <c r="O23" s="82"/>
      <c r="P23" s="82"/>
      <c r="Q23" s="82">
        <f t="shared" si="0"/>
        <v>0</v>
      </c>
      <c r="R23" s="87">
        <f t="shared" si="1"/>
        <v>372154267</v>
      </c>
    </row>
    <row r="24" spans="1:18" ht="20.100000000000001" customHeight="1" x14ac:dyDescent="0.25">
      <c r="A24" s="76">
        <f t="shared" si="3"/>
        <v>18</v>
      </c>
      <c r="B24" s="49" t="s">
        <v>17</v>
      </c>
      <c r="C24" s="82">
        <v>86648320</v>
      </c>
      <c r="D24" s="82"/>
      <c r="E24" s="82"/>
      <c r="F24" s="82"/>
      <c r="G24" s="82"/>
      <c r="H24" s="82"/>
      <c r="I24" s="82">
        <f t="shared" si="2"/>
        <v>0</v>
      </c>
      <c r="J24" s="82"/>
      <c r="K24" s="82"/>
      <c r="L24" s="82"/>
      <c r="M24" s="82"/>
      <c r="N24" s="82"/>
      <c r="O24" s="82"/>
      <c r="P24" s="82"/>
      <c r="Q24" s="82">
        <f t="shared" si="0"/>
        <v>0</v>
      </c>
      <c r="R24" s="87">
        <f t="shared" si="1"/>
        <v>86648320</v>
      </c>
    </row>
    <row r="25" spans="1:18" s="192" customFormat="1" ht="20.100000000000001" customHeight="1" x14ac:dyDescent="0.25">
      <c r="A25" s="76">
        <f t="shared" si="3"/>
        <v>19</v>
      </c>
      <c r="B25" s="49" t="s">
        <v>65</v>
      </c>
      <c r="C25" s="82">
        <v>21850000</v>
      </c>
      <c r="D25" s="82"/>
      <c r="E25" s="82"/>
      <c r="F25" s="82"/>
      <c r="G25" s="82"/>
      <c r="H25" s="82"/>
      <c r="I25" s="82">
        <f t="shared" si="2"/>
        <v>0</v>
      </c>
      <c r="J25" s="82"/>
      <c r="K25" s="82"/>
      <c r="L25" s="82"/>
      <c r="M25" s="82"/>
      <c r="N25" s="82"/>
      <c r="O25" s="82"/>
      <c r="P25" s="82"/>
      <c r="Q25" s="82">
        <f t="shared" si="0"/>
        <v>0</v>
      </c>
      <c r="R25" s="87">
        <f t="shared" si="1"/>
        <v>21850000</v>
      </c>
    </row>
    <row r="26" spans="1:18" ht="20.100000000000001" customHeight="1" x14ac:dyDescent="0.25">
      <c r="A26" s="86">
        <f t="shared" si="3"/>
        <v>20</v>
      </c>
      <c r="B26" s="193" t="s">
        <v>66</v>
      </c>
      <c r="C26" s="194">
        <v>368752830</v>
      </c>
      <c r="D26" s="194"/>
      <c r="E26" s="194"/>
      <c r="F26" s="194"/>
      <c r="G26" s="194"/>
      <c r="H26" s="194"/>
      <c r="I26" s="82">
        <f t="shared" si="2"/>
        <v>0</v>
      </c>
      <c r="J26" s="194"/>
      <c r="K26" s="194"/>
      <c r="L26" s="194"/>
      <c r="M26" s="194"/>
      <c r="N26" s="194"/>
      <c r="O26" s="194"/>
      <c r="P26" s="194"/>
      <c r="Q26" s="194">
        <f t="shared" si="0"/>
        <v>0</v>
      </c>
      <c r="R26" s="195">
        <f t="shared" si="1"/>
        <v>368752830</v>
      </c>
    </row>
    <row r="27" spans="1:18" ht="53.25" customHeight="1" x14ac:dyDescent="0.25">
      <c r="A27" s="76">
        <f t="shared" si="3"/>
        <v>21</v>
      </c>
      <c r="B27" s="132" t="s">
        <v>67</v>
      </c>
      <c r="C27" s="82">
        <v>75463100</v>
      </c>
      <c r="D27" s="82"/>
      <c r="E27" s="82"/>
      <c r="F27" s="82"/>
      <c r="G27" s="82"/>
      <c r="H27" s="82"/>
      <c r="I27" s="82">
        <f t="shared" si="2"/>
        <v>0</v>
      </c>
      <c r="J27" s="82"/>
      <c r="K27" s="82"/>
      <c r="L27" s="82"/>
      <c r="M27" s="82"/>
      <c r="N27" s="82"/>
      <c r="O27" s="82"/>
      <c r="P27" s="82"/>
      <c r="Q27" s="82">
        <f t="shared" si="0"/>
        <v>0</v>
      </c>
      <c r="R27" s="87">
        <f t="shared" si="1"/>
        <v>75463100</v>
      </c>
    </row>
    <row r="28" spans="1:18" ht="20.100000000000001" customHeight="1" x14ac:dyDescent="0.25">
      <c r="A28" s="76">
        <f t="shared" si="3"/>
        <v>22</v>
      </c>
      <c r="B28" s="49" t="s">
        <v>68</v>
      </c>
      <c r="C28" s="82">
        <v>21000000</v>
      </c>
      <c r="D28" s="82"/>
      <c r="E28" s="82"/>
      <c r="F28" s="82"/>
      <c r="G28" s="82"/>
      <c r="H28" s="82"/>
      <c r="I28" s="82">
        <f t="shared" si="2"/>
        <v>0</v>
      </c>
      <c r="J28" s="82"/>
      <c r="K28" s="82"/>
      <c r="L28" s="82"/>
      <c r="M28" s="82"/>
      <c r="N28" s="82"/>
      <c r="O28" s="82"/>
      <c r="P28" s="82"/>
      <c r="Q28" s="82">
        <f t="shared" si="0"/>
        <v>0</v>
      </c>
      <c r="R28" s="87">
        <f t="shared" si="1"/>
        <v>21000000</v>
      </c>
    </row>
    <row r="29" spans="1:18" ht="30.75" customHeight="1" x14ac:dyDescent="0.25">
      <c r="A29" s="76">
        <f t="shared" si="3"/>
        <v>23</v>
      </c>
      <c r="B29" s="132" t="s">
        <v>69</v>
      </c>
      <c r="C29" s="82">
        <v>49279500</v>
      </c>
      <c r="D29" s="82"/>
      <c r="E29" s="82"/>
      <c r="F29" s="82"/>
      <c r="G29" s="82"/>
      <c r="H29" s="82"/>
      <c r="I29" s="82">
        <f t="shared" si="2"/>
        <v>0</v>
      </c>
      <c r="J29" s="82"/>
      <c r="K29" s="82"/>
      <c r="L29" s="82"/>
      <c r="M29" s="82"/>
      <c r="N29" s="82"/>
      <c r="O29" s="82"/>
      <c r="P29" s="82"/>
      <c r="Q29" s="82">
        <f t="shared" si="0"/>
        <v>0</v>
      </c>
      <c r="R29" s="87">
        <f t="shared" si="1"/>
        <v>49279500</v>
      </c>
    </row>
    <row r="30" spans="1:18" ht="20.100000000000001" customHeight="1" x14ac:dyDescent="0.25">
      <c r="A30" s="76">
        <f t="shared" si="3"/>
        <v>24</v>
      </c>
      <c r="B30" s="49" t="s">
        <v>70</v>
      </c>
      <c r="C30" s="82">
        <v>1603154384</v>
      </c>
      <c r="D30" s="82"/>
      <c r="E30" s="82"/>
      <c r="F30" s="82"/>
      <c r="G30" s="82"/>
      <c r="H30" s="82"/>
      <c r="I30" s="82">
        <f t="shared" si="2"/>
        <v>0</v>
      </c>
      <c r="J30" s="82"/>
      <c r="K30" s="82"/>
      <c r="L30" s="82"/>
      <c r="M30" s="82"/>
      <c r="N30" s="82"/>
      <c r="O30" s="82"/>
      <c r="P30" s="82"/>
      <c r="Q30" s="82">
        <f t="shared" si="0"/>
        <v>0</v>
      </c>
      <c r="R30" s="87">
        <f t="shared" si="1"/>
        <v>1603154384</v>
      </c>
    </row>
    <row r="31" spans="1:18" ht="20.100000000000001" customHeight="1" x14ac:dyDescent="0.25">
      <c r="A31" s="76">
        <f t="shared" si="3"/>
        <v>25</v>
      </c>
      <c r="B31" s="49" t="s">
        <v>71</v>
      </c>
      <c r="C31" s="82">
        <v>84518000</v>
      </c>
      <c r="D31" s="82"/>
      <c r="E31" s="82"/>
      <c r="F31" s="82"/>
      <c r="G31" s="82"/>
      <c r="H31" s="82"/>
      <c r="I31" s="82">
        <f t="shared" si="2"/>
        <v>0</v>
      </c>
      <c r="J31" s="82"/>
      <c r="K31" s="82"/>
      <c r="L31" s="82"/>
      <c r="M31" s="82"/>
      <c r="N31" s="82"/>
      <c r="O31" s="82"/>
      <c r="P31" s="82"/>
      <c r="Q31" s="82">
        <f t="shared" si="0"/>
        <v>0</v>
      </c>
      <c r="R31" s="87">
        <f t="shared" si="1"/>
        <v>84518000</v>
      </c>
    </row>
    <row r="32" spans="1:18" ht="20.100000000000001" customHeight="1" x14ac:dyDescent="0.25">
      <c r="A32" s="76">
        <f t="shared" si="3"/>
        <v>26</v>
      </c>
      <c r="B32" s="49" t="s">
        <v>72</v>
      </c>
      <c r="C32" s="82">
        <v>63519400</v>
      </c>
      <c r="D32" s="82"/>
      <c r="E32" s="82"/>
      <c r="F32" s="82"/>
      <c r="G32" s="82"/>
      <c r="H32" s="82"/>
      <c r="I32" s="82">
        <f t="shared" si="2"/>
        <v>0</v>
      </c>
      <c r="J32" s="82"/>
      <c r="K32" s="82"/>
      <c r="L32" s="82"/>
      <c r="M32" s="82"/>
      <c r="N32" s="82"/>
      <c r="O32" s="82"/>
      <c r="P32" s="82"/>
      <c r="Q32" s="82">
        <f t="shared" si="0"/>
        <v>0</v>
      </c>
      <c r="R32" s="87">
        <f t="shared" si="1"/>
        <v>63519400</v>
      </c>
    </row>
    <row r="33" spans="1:18" ht="20.100000000000001" customHeight="1" x14ac:dyDescent="0.25">
      <c r="A33" s="76">
        <f t="shared" si="3"/>
        <v>27</v>
      </c>
      <c r="B33" s="49" t="s">
        <v>7</v>
      </c>
      <c r="C33" s="82">
        <v>17963600</v>
      </c>
      <c r="D33" s="82"/>
      <c r="E33" s="82"/>
      <c r="F33" s="82"/>
      <c r="G33" s="82"/>
      <c r="H33" s="82"/>
      <c r="I33" s="82">
        <f t="shared" si="2"/>
        <v>0</v>
      </c>
      <c r="J33" s="82"/>
      <c r="K33" s="82"/>
      <c r="L33" s="82"/>
      <c r="M33" s="82"/>
      <c r="N33" s="82"/>
      <c r="O33" s="82"/>
      <c r="P33" s="82"/>
      <c r="Q33" s="82">
        <f t="shared" si="0"/>
        <v>0</v>
      </c>
      <c r="R33" s="87">
        <f t="shared" si="1"/>
        <v>17963600</v>
      </c>
    </row>
    <row r="34" spans="1:18" ht="36.75" customHeight="1" x14ac:dyDescent="0.25">
      <c r="A34" s="76">
        <f t="shared" si="3"/>
        <v>28</v>
      </c>
      <c r="B34" s="132" t="s">
        <v>73</v>
      </c>
      <c r="C34" s="82">
        <v>215497350.00000009</v>
      </c>
      <c r="D34" s="82"/>
      <c r="E34" s="82"/>
      <c r="F34" s="82"/>
      <c r="G34" s="82"/>
      <c r="H34" s="82"/>
      <c r="I34" s="82">
        <f t="shared" si="2"/>
        <v>0</v>
      </c>
      <c r="J34" s="82"/>
      <c r="K34" s="82"/>
      <c r="L34" s="82"/>
      <c r="M34" s="82"/>
      <c r="N34" s="82"/>
      <c r="O34" s="82"/>
      <c r="P34" s="82"/>
      <c r="Q34" s="82">
        <f t="shared" si="0"/>
        <v>0</v>
      </c>
      <c r="R34" s="87">
        <f t="shared" si="1"/>
        <v>215497350.00000009</v>
      </c>
    </row>
    <row r="35" spans="1:18" s="50" customFormat="1" ht="20.100000000000001" customHeight="1" x14ac:dyDescent="0.25">
      <c r="A35" s="46">
        <f t="shared" si="3"/>
        <v>29</v>
      </c>
      <c r="B35" s="49" t="s">
        <v>74</v>
      </c>
      <c r="C35" s="49">
        <v>329307775</v>
      </c>
      <c r="D35" s="82"/>
      <c r="E35" s="82"/>
      <c r="F35" s="82"/>
      <c r="G35" s="82"/>
      <c r="H35" s="49"/>
      <c r="I35" s="82">
        <f t="shared" si="2"/>
        <v>0</v>
      </c>
      <c r="J35" s="82"/>
      <c r="K35" s="82"/>
      <c r="L35" s="49"/>
      <c r="M35" s="82"/>
      <c r="N35" s="82"/>
      <c r="O35" s="82"/>
      <c r="P35" s="82"/>
      <c r="Q35" s="82">
        <f t="shared" si="0"/>
        <v>0</v>
      </c>
      <c r="R35" s="87">
        <f t="shared" si="1"/>
        <v>329307775</v>
      </c>
    </row>
    <row r="36" spans="1:18" ht="20.100000000000001" customHeight="1" x14ac:dyDescent="0.25">
      <c r="A36" s="76">
        <f t="shared" si="3"/>
        <v>30</v>
      </c>
      <c r="B36" s="49" t="s">
        <v>75</v>
      </c>
      <c r="C36" s="82">
        <v>216563681.30000001</v>
      </c>
      <c r="D36" s="82"/>
      <c r="E36" s="82"/>
      <c r="F36" s="82"/>
      <c r="G36" s="82"/>
      <c r="H36" s="82"/>
      <c r="I36" s="82">
        <f t="shared" si="2"/>
        <v>0</v>
      </c>
      <c r="J36" s="82"/>
      <c r="K36" s="82"/>
      <c r="L36" s="82"/>
      <c r="M36" s="82"/>
      <c r="N36" s="82"/>
      <c r="O36" s="82"/>
      <c r="P36" s="82"/>
      <c r="Q36" s="82">
        <f t="shared" si="0"/>
        <v>0</v>
      </c>
      <c r="R36" s="87">
        <f t="shared" si="1"/>
        <v>216563681.30000001</v>
      </c>
    </row>
    <row r="37" spans="1:18" ht="20.100000000000001" customHeight="1" x14ac:dyDescent="0.25">
      <c r="A37" s="76">
        <f t="shared" si="3"/>
        <v>31</v>
      </c>
      <c r="B37" s="49" t="s">
        <v>8</v>
      </c>
      <c r="C37" s="82">
        <v>12744100</v>
      </c>
      <c r="D37" s="82"/>
      <c r="E37" s="82"/>
      <c r="F37" s="82"/>
      <c r="G37" s="82"/>
      <c r="H37" s="82"/>
      <c r="I37" s="82">
        <f t="shared" si="2"/>
        <v>0</v>
      </c>
      <c r="J37" s="82"/>
      <c r="K37" s="82"/>
      <c r="L37" s="82"/>
      <c r="M37" s="82"/>
      <c r="N37" s="82"/>
      <c r="O37" s="82"/>
      <c r="P37" s="82"/>
      <c r="Q37" s="82">
        <f t="shared" si="0"/>
        <v>0</v>
      </c>
      <c r="R37" s="87">
        <f t="shared" si="1"/>
        <v>12744100</v>
      </c>
    </row>
    <row r="38" spans="1:18" ht="20.100000000000001" customHeight="1" x14ac:dyDescent="0.25">
      <c r="A38" s="76">
        <f t="shared" si="3"/>
        <v>32</v>
      </c>
      <c r="B38" s="49" t="s">
        <v>9</v>
      </c>
      <c r="C38" s="82">
        <v>18038900</v>
      </c>
      <c r="D38" s="82"/>
      <c r="E38" s="82"/>
      <c r="F38" s="82"/>
      <c r="G38" s="82"/>
      <c r="H38" s="82"/>
      <c r="I38" s="82">
        <f t="shared" si="2"/>
        <v>0</v>
      </c>
      <c r="J38" s="82"/>
      <c r="K38" s="82"/>
      <c r="L38" s="82"/>
      <c r="M38" s="82"/>
      <c r="N38" s="82"/>
      <c r="O38" s="82"/>
      <c r="P38" s="82"/>
      <c r="Q38" s="82">
        <f t="shared" si="0"/>
        <v>0</v>
      </c>
      <c r="R38" s="87">
        <f t="shared" si="1"/>
        <v>18038900</v>
      </c>
    </row>
    <row r="39" spans="1:18" ht="20.100000000000001" customHeight="1" x14ac:dyDescent="0.25">
      <c r="A39" s="76">
        <f t="shared" si="3"/>
        <v>33</v>
      </c>
      <c r="B39" s="49" t="s">
        <v>10</v>
      </c>
      <c r="C39" s="82">
        <v>21100000</v>
      </c>
      <c r="D39" s="82"/>
      <c r="E39" s="82"/>
      <c r="F39" s="82"/>
      <c r="G39" s="82"/>
      <c r="H39" s="82"/>
      <c r="I39" s="82">
        <f t="shared" si="2"/>
        <v>0</v>
      </c>
      <c r="J39" s="82"/>
      <c r="K39" s="82"/>
      <c r="L39" s="82"/>
      <c r="M39" s="82"/>
      <c r="N39" s="82"/>
      <c r="O39" s="82"/>
      <c r="P39" s="82"/>
      <c r="Q39" s="82">
        <f t="shared" si="0"/>
        <v>0</v>
      </c>
      <c r="R39" s="87">
        <f t="shared" si="1"/>
        <v>21100000</v>
      </c>
    </row>
    <row r="40" spans="1:18" ht="20.100000000000001" customHeight="1" x14ac:dyDescent="0.25">
      <c r="A40" s="76">
        <f t="shared" si="3"/>
        <v>34</v>
      </c>
      <c r="B40" s="49" t="s">
        <v>12</v>
      </c>
      <c r="C40" s="82">
        <v>54501100</v>
      </c>
      <c r="D40" s="82"/>
      <c r="E40" s="82"/>
      <c r="F40" s="82"/>
      <c r="G40" s="82"/>
      <c r="H40" s="82"/>
      <c r="I40" s="82">
        <f t="shared" si="2"/>
        <v>0</v>
      </c>
      <c r="J40" s="82"/>
      <c r="K40" s="82"/>
      <c r="L40" s="82"/>
      <c r="M40" s="82"/>
      <c r="N40" s="82"/>
      <c r="O40" s="82"/>
      <c r="P40" s="82"/>
      <c r="Q40" s="82">
        <f t="shared" si="0"/>
        <v>0</v>
      </c>
      <c r="R40" s="87">
        <f t="shared" si="1"/>
        <v>54501100</v>
      </c>
    </row>
    <row r="41" spans="1:18" ht="20.100000000000001" customHeight="1" x14ac:dyDescent="0.25">
      <c r="A41" s="76">
        <f t="shared" si="3"/>
        <v>35</v>
      </c>
      <c r="B41" s="49" t="s">
        <v>11</v>
      </c>
      <c r="C41" s="82">
        <v>40000000</v>
      </c>
      <c r="D41" s="82"/>
      <c r="E41" s="82"/>
      <c r="F41" s="82"/>
      <c r="G41" s="82"/>
      <c r="H41" s="82"/>
      <c r="I41" s="82">
        <f t="shared" si="2"/>
        <v>0</v>
      </c>
      <c r="J41" s="82"/>
      <c r="K41" s="82"/>
      <c r="L41" s="82"/>
      <c r="M41" s="82"/>
      <c r="N41" s="82"/>
      <c r="O41" s="82"/>
      <c r="P41" s="82"/>
      <c r="Q41" s="82">
        <f t="shared" si="0"/>
        <v>0</v>
      </c>
      <c r="R41" s="87">
        <f t="shared" si="1"/>
        <v>40000000</v>
      </c>
    </row>
    <row r="42" spans="1:18" ht="20.100000000000001" customHeight="1" x14ac:dyDescent="0.25">
      <c r="A42" s="76">
        <f t="shared" si="3"/>
        <v>36</v>
      </c>
      <c r="B42" s="49" t="s">
        <v>13</v>
      </c>
      <c r="C42" s="82">
        <v>26189650</v>
      </c>
      <c r="D42" s="82"/>
      <c r="E42" s="82"/>
      <c r="F42" s="82"/>
      <c r="G42" s="82"/>
      <c r="H42" s="82"/>
      <c r="I42" s="82">
        <f t="shared" si="2"/>
        <v>0</v>
      </c>
      <c r="J42" s="82"/>
      <c r="K42" s="82"/>
      <c r="L42" s="82"/>
      <c r="M42" s="82"/>
      <c r="N42" s="82"/>
      <c r="O42" s="82"/>
      <c r="P42" s="82"/>
      <c r="Q42" s="82">
        <f t="shared" si="0"/>
        <v>0</v>
      </c>
      <c r="R42" s="87">
        <f t="shared" si="1"/>
        <v>26189650</v>
      </c>
    </row>
    <row r="43" spans="1:18" ht="20.100000000000001" customHeight="1" x14ac:dyDescent="0.25">
      <c r="A43" s="76">
        <f t="shared" si="3"/>
        <v>37</v>
      </c>
      <c r="B43" s="49" t="s">
        <v>14</v>
      </c>
      <c r="C43" s="82">
        <v>95795458</v>
      </c>
      <c r="D43" s="82"/>
      <c r="E43" s="82"/>
      <c r="F43" s="82"/>
      <c r="G43" s="82"/>
      <c r="H43" s="82"/>
      <c r="I43" s="82">
        <f t="shared" si="2"/>
        <v>0</v>
      </c>
      <c r="J43" s="82"/>
      <c r="K43" s="82"/>
      <c r="L43" s="82"/>
      <c r="M43" s="82"/>
      <c r="N43" s="82"/>
      <c r="O43" s="82"/>
      <c r="P43" s="82"/>
      <c r="Q43" s="82">
        <f t="shared" si="0"/>
        <v>0</v>
      </c>
      <c r="R43" s="87">
        <f t="shared" si="1"/>
        <v>95795458</v>
      </c>
    </row>
    <row r="44" spans="1:18" ht="20.100000000000001" customHeight="1" x14ac:dyDescent="0.25">
      <c r="A44" s="76">
        <f t="shared" si="3"/>
        <v>38</v>
      </c>
      <c r="B44" s="49" t="s">
        <v>16</v>
      </c>
      <c r="C44" s="82">
        <v>55598400</v>
      </c>
      <c r="D44" s="82"/>
      <c r="E44" s="82"/>
      <c r="F44" s="82"/>
      <c r="G44" s="82"/>
      <c r="H44" s="82"/>
      <c r="I44" s="82">
        <f t="shared" si="2"/>
        <v>0</v>
      </c>
      <c r="J44" s="82"/>
      <c r="K44" s="82"/>
      <c r="L44" s="82"/>
      <c r="M44" s="82"/>
      <c r="N44" s="82"/>
      <c r="O44" s="82"/>
      <c r="P44" s="82"/>
      <c r="Q44" s="82">
        <f t="shared" si="0"/>
        <v>0</v>
      </c>
      <c r="R44" s="87">
        <f t="shared" si="1"/>
        <v>55598400</v>
      </c>
    </row>
    <row r="45" spans="1:18" ht="20.100000000000001" customHeight="1" x14ac:dyDescent="0.25">
      <c r="A45" s="88">
        <v>39</v>
      </c>
      <c r="B45" s="49" t="s">
        <v>15</v>
      </c>
      <c r="C45" s="89">
        <v>4724100</v>
      </c>
      <c r="D45" s="89"/>
      <c r="E45" s="89"/>
      <c r="F45" s="89"/>
      <c r="G45" s="89"/>
      <c r="H45" s="89"/>
      <c r="I45" s="82">
        <f t="shared" si="2"/>
        <v>0</v>
      </c>
      <c r="J45" s="89"/>
      <c r="K45" s="89"/>
      <c r="L45" s="89"/>
      <c r="M45" s="89"/>
      <c r="N45" s="89"/>
      <c r="O45" s="89"/>
      <c r="P45" s="89"/>
      <c r="Q45" s="82">
        <f t="shared" si="0"/>
        <v>0</v>
      </c>
      <c r="R45" s="87">
        <f t="shared" si="1"/>
        <v>4724100</v>
      </c>
    </row>
    <row r="46" spans="1:18" ht="20.100000000000001" customHeight="1" x14ac:dyDescent="0.25">
      <c r="A46" s="88">
        <v>40</v>
      </c>
      <c r="B46" s="49" t="s">
        <v>4</v>
      </c>
      <c r="C46" s="89">
        <v>4215999072</v>
      </c>
      <c r="D46" s="89"/>
      <c r="E46" s="89"/>
      <c r="F46" s="89"/>
      <c r="G46" s="89"/>
      <c r="H46" s="89"/>
      <c r="I46" s="82">
        <f t="shared" si="2"/>
        <v>0</v>
      </c>
      <c r="J46" s="89"/>
      <c r="K46" s="89"/>
      <c r="L46" s="89"/>
      <c r="M46" s="89"/>
      <c r="N46" s="89"/>
      <c r="O46" s="89"/>
      <c r="P46" s="89"/>
      <c r="Q46" s="82">
        <f t="shared" si="0"/>
        <v>0</v>
      </c>
      <c r="R46" s="87">
        <f t="shared" si="1"/>
        <v>4215999072</v>
      </c>
    </row>
    <row r="47" spans="1:18" ht="20.100000000000001" customHeight="1" x14ac:dyDescent="0.25">
      <c r="A47" s="88">
        <v>41</v>
      </c>
      <c r="B47" s="49" t="s">
        <v>76</v>
      </c>
      <c r="C47" s="89">
        <v>46936680</v>
      </c>
      <c r="D47" s="89"/>
      <c r="E47" s="89"/>
      <c r="F47" s="89"/>
      <c r="G47" s="89"/>
      <c r="H47" s="89"/>
      <c r="I47" s="82">
        <f t="shared" si="2"/>
        <v>0</v>
      </c>
      <c r="J47" s="89"/>
      <c r="K47" s="89"/>
      <c r="L47" s="89"/>
      <c r="M47" s="89"/>
      <c r="N47" s="89"/>
      <c r="O47" s="89"/>
      <c r="P47" s="89"/>
      <c r="Q47" s="82">
        <f t="shared" si="0"/>
        <v>0</v>
      </c>
      <c r="R47" s="87">
        <f t="shared" si="1"/>
        <v>46936680</v>
      </c>
    </row>
    <row r="48" spans="1:18" ht="20.100000000000001" customHeight="1" x14ac:dyDescent="0.25">
      <c r="A48" s="88">
        <v>42</v>
      </c>
      <c r="B48" s="49" t="s">
        <v>5</v>
      </c>
      <c r="C48" s="89">
        <v>1016209235</v>
      </c>
      <c r="D48" s="89"/>
      <c r="E48" s="89"/>
      <c r="F48" s="89"/>
      <c r="G48" s="89"/>
      <c r="H48" s="89"/>
      <c r="I48" s="82">
        <f t="shared" si="2"/>
        <v>0</v>
      </c>
      <c r="J48" s="89"/>
      <c r="K48" s="89"/>
      <c r="L48" s="89"/>
      <c r="M48" s="89"/>
      <c r="N48" s="89"/>
      <c r="O48" s="89"/>
      <c r="P48" s="89"/>
      <c r="Q48" s="82">
        <f t="shared" si="0"/>
        <v>0</v>
      </c>
      <c r="R48" s="87">
        <f t="shared" si="1"/>
        <v>1016209235</v>
      </c>
    </row>
    <row r="49" spans="1:18" ht="20.100000000000001" customHeight="1" x14ac:dyDescent="0.25">
      <c r="A49" s="88"/>
      <c r="B49" s="89"/>
      <c r="C49" s="89">
        <v>0</v>
      </c>
      <c r="D49" s="89"/>
      <c r="E49" s="89"/>
      <c r="F49" s="89"/>
      <c r="G49" s="89"/>
      <c r="H49" s="89"/>
      <c r="I49" s="82">
        <f t="shared" si="2"/>
        <v>0</v>
      </c>
      <c r="J49" s="89"/>
      <c r="K49" s="89"/>
      <c r="L49" s="89"/>
      <c r="M49" s="89"/>
      <c r="N49" s="89"/>
      <c r="O49" s="89"/>
      <c r="P49" s="89"/>
      <c r="Q49" s="89"/>
      <c r="R49" s="87">
        <f t="shared" si="1"/>
        <v>0</v>
      </c>
    </row>
    <row r="50" spans="1:18" ht="20.100000000000001" customHeight="1" thickBot="1" x14ac:dyDescent="0.3">
      <c r="A50" s="88"/>
      <c r="B50" s="89"/>
      <c r="C50" s="89"/>
      <c r="D50" s="89"/>
      <c r="E50" s="89"/>
      <c r="F50" s="89"/>
      <c r="G50" s="89"/>
      <c r="H50" s="89"/>
      <c r="I50" s="82">
        <f t="shared" si="2"/>
        <v>0</v>
      </c>
      <c r="J50" s="89"/>
      <c r="K50" s="89"/>
      <c r="L50" s="89"/>
      <c r="M50" s="89"/>
      <c r="N50" s="89"/>
      <c r="O50" s="89"/>
      <c r="P50" s="89"/>
      <c r="Q50" s="89"/>
      <c r="R50" s="90"/>
    </row>
    <row r="51" spans="1:18" ht="20.100000000000001" customHeight="1" thickBot="1" x14ac:dyDescent="0.3">
      <c r="A51" s="91"/>
      <c r="B51" s="92"/>
      <c r="C51" s="92">
        <f>SUM(C7:C49)</f>
        <v>969717394324.0144</v>
      </c>
      <c r="D51" s="92">
        <f t="shared" ref="D51:Q51" si="4">SUM(D7:D50)</f>
        <v>0</v>
      </c>
      <c r="E51" s="92">
        <f t="shared" si="4"/>
        <v>0</v>
      </c>
      <c r="F51" s="92">
        <f>SUM(F7:F50)</f>
        <v>0</v>
      </c>
      <c r="G51" s="92">
        <f>SUM(G7:G50)</f>
        <v>0</v>
      </c>
      <c r="H51" s="92">
        <f t="shared" si="4"/>
        <v>0</v>
      </c>
      <c r="I51" s="92">
        <f t="shared" si="4"/>
        <v>0</v>
      </c>
      <c r="J51" s="92">
        <f t="shared" si="4"/>
        <v>0</v>
      </c>
      <c r="K51" s="92">
        <f t="shared" si="4"/>
        <v>0</v>
      </c>
      <c r="L51" s="92">
        <f t="shared" si="4"/>
        <v>0</v>
      </c>
      <c r="M51" s="92">
        <f t="shared" si="4"/>
        <v>0</v>
      </c>
      <c r="N51" s="92">
        <f t="shared" si="4"/>
        <v>0</v>
      </c>
      <c r="O51" s="92">
        <f t="shared" si="4"/>
        <v>0</v>
      </c>
      <c r="P51" s="92">
        <f t="shared" si="4"/>
        <v>0</v>
      </c>
      <c r="Q51" s="92">
        <f t="shared" si="4"/>
        <v>0</v>
      </c>
      <c r="R51" s="92">
        <f>SUM(R7:R50)</f>
        <v>969717394324.0144</v>
      </c>
    </row>
    <row r="52" spans="1:18" ht="20.100000000000001" customHeight="1" x14ac:dyDescent="0.25">
      <c r="C52" s="19">
        <v>969717394324.01001</v>
      </c>
      <c r="R52" s="83"/>
    </row>
    <row r="53" spans="1:18" ht="20.100000000000001" customHeight="1" x14ac:dyDescent="0.25">
      <c r="C53" s="19">
        <f>C51-C52</f>
        <v>4.39453125E-3</v>
      </c>
      <c r="R53" s="83"/>
    </row>
    <row r="54" spans="1:18" ht="20.100000000000001" customHeight="1" x14ac:dyDescent="0.25">
      <c r="R54" s="83"/>
    </row>
    <row r="55" spans="1:18" ht="20.100000000000001" customHeight="1" x14ac:dyDescent="0.25">
      <c r="B55" s="55"/>
      <c r="C55" s="55"/>
      <c r="Q55" s="83"/>
    </row>
    <row r="56" spans="1:18" ht="20.100000000000001" customHeight="1" x14ac:dyDescent="0.25">
      <c r="B56" s="55"/>
      <c r="C56" s="55"/>
    </row>
    <row r="57" spans="1:18" ht="20.100000000000001" customHeight="1" x14ac:dyDescent="0.25">
      <c r="B57" s="55"/>
      <c r="C57" s="55"/>
    </row>
    <row r="58" spans="1:18" ht="20.100000000000001" customHeight="1" x14ac:dyDescent="0.25">
      <c r="B58" s="55"/>
      <c r="C58" s="55"/>
    </row>
    <row r="59" spans="1:18" ht="20.100000000000001" customHeight="1" x14ac:dyDescent="0.25">
      <c r="B59" s="55"/>
      <c r="C59" s="55"/>
    </row>
    <row r="60" spans="1:18" ht="20.100000000000001" customHeight="1" x14ac:dyDescent="0.25">
      <c r="B60" s="55"/>
      <c r="C60" s="55"/>
    </row>
    <row r="61" spans="1:18" ht="20.100000000000001" customHeight="1" x14ac:dyDescent="0.25">
      <c r="B61" s="55"/>
      <c r="C61" s="55"/>
    </row>
    <row r="62" spans="1:18" ht="20.100000000000001" customHeight="1" x14ac:dyDescent="0.25">
      <c r="B62" s="55"/>
      <c r="C62" s="55"/>
    </row>
    <row r="63" spans="1:18" ht="20.100000000000001" customHeight="1" x14ac:dyDescent="0.25">
      <c r="B63" s="55"/>
      <c r="C63" s="55"/>
    </row>
    <row r="64" spans="1:18" ht="20.100000000000001" customHeight="1" x14ac:dyDescent="0.25">
      <c r="B64" s="55"/>
      <c r="C64" s="55"/>
    </row>
    <row r="65" spans="2:3" ht="20.100000000000001" customHeight="1" x14ac:dyDescent="0.25">
      <c r="B65" s="55"/>
      <c r="C65" s="55"/>
    </row>
    <row r="66" spans="2:3" ht="20.100000000000001" customHeight="1" x14ac:dyDescent="0.25">
      <c r="B66" s="55"/>
      <c r="C66" s="55"/>
    </row>
    <row r="67" spans="2:3" ht="20.100000000000001" customHeight="1" x14ac:dyDescent="0.25">
      <c r="B67" s="55"/>
      <c r="C67" s="55"/>
    </row>
    <row r="68" spans="2:3" ht="20.100000000000001" customHeight="1" x14ac:dyDescent="0.25">
      <c r="B68" s="55"/>
      <c r="C68" s="55"/>
    </row>
    <row r="69" spans="2:3" ht="20.100000000000001" customHeight="1" x14ac:dyDescent="0.25">
      <c r="B69" s="55"/>
      <c r="C69" s="55"/>
    </row>
    <row r="70" spans="2:3" ht="20.100000000000001" customHeight="1" x14ac:dyDescent="0.25">
      <c r="B70" s="55"/>
      <c r="C70" s="55"/>
    </row>
    <row r="71" spans="2:3" ht="20.100000000000001" customHeight="1" x14ac:dyDescent="0.25">
      <c r="B71" s="55"/>
      <c r="C71" s="55"/>
    </row>
    <row r="72" spans="2:3" ht="20.100000000000001" customHeight="1" x14ac:dyDescent="0.25">
      <c r="B72" s="55"/>
      <c r="C72" s="55"/>
    </row>
    <row r="73" spans="2:3" ht="20.100000000000001" customHeight="1" x14ac:dyDescent="0.25">
      <c r="B73" s="55"/>
      <c r="C73" s="55"/>
    </row>
    <row r="74" spans="2:3" ht="20.100000000000001" customHeight="1" x14ac:dyDescent="0.25">
      <c r="B74" s="55"/>
      <c r="C74" s="55"/>
    </row>
    <row r="75" spans="2:3" ht="20.100000000000001" customHeight="1" x14ac:dyDescent="0.25">
      <c r="B75" s="55"/>
      <c r="C75" s="55"/>
    </row>
    <row r="76" spans="2:3" ht="20.100000000000001" customHeight="1" x14ac:dyDescent="0.25">
      <c r="B76" s="55"/>
      <c r="C76" s="55"/>
    </row>
    <row r="77" spans="2:3" ht="20.100000000000001" customHeight="1" x14ac:dyDescent="0.25">
      <c r="B77" s="55"/>
      <c r="C77" s="55"/>
    </row>
    <row r="78" spans="2:3" ht="20.100000000000001" customHeight="1" x14ac:dyDescent="0.25">
      <c r="B78" s="55"/>
      <c r="C78" s="55"/>
    </row>
    <row r="79" spans="2:3" ht="20.100000000000001" customHeight="1" x14ac:dyDescent="0.25">
      <c r="B79" s="55"/>
      <c r="C79" s="55"/>
    </row>
    <row r="80" spans="2:3" ht="20.100000000000001" customHeight="1" x14ac:dyDescent="0.25">
      <c r="B80" s="55"/>
      <c r="C80" s="55"/>
    </row>
    <row r="81" spans="2:3" ht="20.100000000000001" customHeight="1" x14ac:dyDescent="0.25">
      <c r="B81" s="55"/>
      <c r="C81" s="55"/>
    </row>
    <row r="82" spans="2:3" ht="20.100000000000001" customHeight="1" x14ac:dyDescent="0.25">
      <c r="B82" s="55"/>
      <c r="C82" s="55"/>
    </row>
    <row r="83" spans="2:3" ht="20.100000000000001" customHeight="1" x14ac:dyDescent="0.25">
      <c r="B83" s="55"/>
      <c r="C83" s="55"/>
    </row>
    <row r="84" spans="2:3" ht="20.100000000000001" customHeight="1" x14ac:dyDescent="0.25">
      <c r="B84" s="55"/>
      <c r="C84" s="55"/>
    </row>
    <row r="85" spans="2:3" ht="20.100000000000001" customHeight="1" x14ac:dyDescent="0.25">
      <c r="B85" s="55"/>
      <c r="C85" s="55"/>
    </row>
    <row r="86" spans="2:3" ht="20.100000000000001" customHeight="1" x14ac:dyDescent="0.25">
      <c r="B86" s="55"/>
      <c r="C86" s="55"/>
    </row>
    <row r="87" spans="2:3" ht="20.100000000000001" customHeight="1" x14ac:dyDescent="0.25">
      <c r="B87" s="55"/>
      <c r="C87" s="55"/>
    </row>
    <row r="88" spans="2:3" ht="20.100000000000001" customHeight="1" x14ac:dyDescent="0.25">
      <c r="B88" s="55"/>
      <c r="C88" s="55"/>
    </row>
    <row r="89" spans="2:3" ht="20.100000000000001" customHeight="1" x14ac:dyDescent="0.25">
      <c r="B89" s="55"/>
      <c r="C89" s="55"/>
    </row>
    <row r="90" spans="2:3" ht="20.100000000000001" customHeight="1" x14ac:dyDescent="0.25">
      <c r="B90" s="55"/>
      <c r="C90" s="55"/>
    </row>
    <row r="91" spans="2:3" ht="20.100000000000001" customHeight="1" x14ac:dyDescent="0.25">
      <c r="B91" s="55"/>
      <c r="C91" s="55"/>
    </row>
    <row r="92" spans="2:3" ht="20.100000000000001" customHeight="1" x14ac:dyDescent="0.25">
      <c r="B92" s="55"/>
      <c r="C92" s="55"/>
    </row>
    <row r="93" spans="2:3" ht="20.100000000000001" customHeight="1" x14ac:dyDescent="0.25">
      <c r="B93" s="55"/>
      <c r="C93" s="55"/>
    </row>
  </sheetData>
  <mergeCells count="6">
    <mergeCell ref="R4:R5"/>
    <mergeCell ref="D4:I4"/>
    <mergeCell ref="J4:Q4"/>
    <mergeCell ref="A4:A5"/>
    <mergeCell ref="B4:B5"/>
    <mergeCell ref="C4:C5"/>
  </mergeCells>
  <pageMargins left="1.2" right="0.2" top="0.75" bottom="0.75" header="0.3" footer="0.3"/>
  <pageSetup paperSize="300" scale="70" orientation="portrait" verticalDpi="72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W96"/>
  <sheetViews>
    <sheetView zoomScale="57" zoomScaleNormal="57" zoomScaleSheetLayoutView="82" workbookViewId="0">
      <pane xSplit="1" topLeftCell="B1" activePane="topRight" state="frozen"/>
      <selection pane="topRight" activeCell="D1" sqref="D1:D1048576"/>
    </sheetView>
  </sheetViews>
  <sheetFormatPr defaultRowHeight="20.100000000000001" customHeight="1" x14ac:dyDescent="0.25"/>
  <cols>
    <col min="1" max="1" width="5.7109375" style="34" customWidth="1"/>
    <col min="2" max="2" width="52.42578125" style="19" customWidth="1"/>
    <col min="3" max="3" width="28.42578125" style="19" customWidth="1"/>
    <col min="4" max="4" width="22.7109375" style="19" customWidth="1"/>
    <col min="5" max="5" width="23.140625" style="19" customWidth="1"/>
    <col min="6" max="6" width="17.28515625" style="19" customWidth="1"/>
    <col min="7" max="7" width="18.42578125" style="19" customWidth="1"/>
    <col min="8" max="9" width="22.140625" style="19" customWidth="1"/>
    <col min="10" max="10" width="31.85546875" style="19" customWidth="1"/>
    <col min="11" max="11" width="26.85546875" style="19" customWidth="1"/>
    <col min="12" max="12" width="21" style="19" customWidth="1"/>
    <col min="13" max="13" width="27.28515625" style="19" customWidth="1"/>
    <col min="14" max="14" width="29.140625" style="19" customWidth="1"/>
    <col min="15" max="15" width="24.85546875" style="19" customWidth="1"/>
    <col min="16" max="16" width="22.85546875" style="19" customWidth="1"/>
    <col min="17" max="17" width="32.85546875" style="34" customWidth="1"/>
    <col min="18" max="18" width="27.85546875" style="34" customWidth="1"/>
    <col min="19" max="19" width="6.85546875" style="34" customWidth="1"/>
    <col min="20" max="20" width="21.7109375" style="19" customWidth="1"/>
    <col min="21" max="21" width="28.42578125" style="19" customWidth="1"/>
    <col min="22" max="22" width="21.140625" style="34" customWidth="1"/>
    <col min="23" max="23" width="29.7109375" style="34" customWidth="1"/>
    <col min="24" max="16384" width="9.140625" style="34"/>
  </cols>
  <sheetData>
    <row r="2" spans="1:23" ht="20.100000000000001" customHeight="1" x14ac:dyDescent="0.25">
      <c r="A2" s="34" t="s">
        <v>84</v>
      </c>
      <c r="Q2" s="19"/>
    </row>
    <row r="3" spans="1:23" ht="20.100000000000001" customHeight="1" x14ac:dyDescent="0.25">
      <c r="Q3" s="19"/>
    </row>
    <row r="4" spans="1:23" s="44" customFormat="1" ht="20.100000000000001" customHeight="1" x14ac:dyDescent="0.25">
      <c r="A4" s="277" t="s">
        <v>18</v>
      </c>
      <c r="B4" s="279" t="s">
        <v>50</v>
      </c>
      <c r="C4" s="279" t="s">
        <v>51</v>
      </c>
      <c r="D4" s="279" t="s">
        <v>20</v>
      </c>
      <c r="E4" s="279"/>
      <c r="F4" s="279"/>
      <c r="G4" s="279"/>
      <c r="H4" s="279"/>
      <c r="I4" s="279"/>
      <c r="J4" s="277" t="s">
        <v>19</v>
      </c>
      <c r="K4" s="277"/>
      <c r="L4" s="277"/>
      <c r="M4" s="277"/>
      <c r="N4" s="277"/>
      <c r="O4" s="277"/>
      <c r="P4" s="277"/>
      <c r="Q4" s="277"/>
      <c r="R4" s="277" t="s">
        <v>52</v>
      </c>
      <c r="S4" s="178"/>
      <c r="T4" s="45"/>
      <c r="U4" s="45"/>
    </row>
    <row r="5" spans="1:23" s="44" customFormat="1" ht="20.100000000000001" customHeight="1" x14ac:dyDescent="0.25">
      <c r="A5" s="277"/>
      <c r="B5" s="279"/>
      <c r="C5" s="279"/>
      <c r="D5" s="180" t="s">
        <v>21</v>
      </c>
      <c r="E5" s="180" t="s">
        <v>22</v>
      </c>
      <c r="F5" s="180" t="s">
        <v>23</v>
      </c>
      <c r="G5" s="180" t="s">
        <v>40</v>
      </c>
      <c r="H5" s="180" t="s">
        <v>38</v>
      </c>
      <c r="I5" s="180" t="s">
        <v>24</v>
      </c>
      <c r="J5" s="180" t="s">
        <v>26</v>
      </c>
      <c r="K5" s="180" t="s">
        <v>27</v>
      </c>
      <c r="L5" s="180" t="s">
        <v>25</v>
      </c>
      <c r="M5" s="180" t="s">
        <v>38</v>
      </c>
      <c r="N5" s="180" t="s">
        <v>39</v>
      </c>
      <c r="O5" s="180" t="s">
        <v>46</v>
      </c>
      <c r="P5" s="180" t="s">
        <v>23</v>
      </c>
      <c r="Q5" s="176" t="s">
        <v>24</v>
      </c>
      <c r="R5" s="277"/>
      <c r="T5" s="45"/>
      <c r="U5" s="45"/>
    </row>
    <row r="6" spans="1:23" s="44" customFormat="1" ht="20.100000000000001" customHeight="1" x14ac:dyDescent="0.25">
      <c r="A6" s="175"/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75"/>
      <c r="R6" s="175"/>
      <c r="T6" s="45"/>
      <c r="U6" s="45"/>
    </row>
    <row r="7" spans="1:23" ht="20.100000000000001" customHeight="1" x14ac:dyDescent="0.25">
      <c r="A7" s="76">
        <v>1</v>
      </c>
      <c r="B7" s="49" t="s">
        <v>1</v>
      </c>
      <c r="C7" s="82">
        <v>386449925.00000012</v>
      </c>
      <c r="D7" s="82"/>
      <c r="E7" s="82"/>
      <c r="F7" s="82"/>
      <c r="G7" s="82"/>
      <c r="H7" s="82"/>
      <c r="I7" s="82">
        <f t="shared" ref="I7:I15" si="0">D7+E7+F7+G7+H7</f>
        <v>0</v>
      </c>
      <c r="J7" s="82"/>
      <c r="K7" s="82"/>
      <c r="L7" s="82"/>
      <c r="M7" s="82"/>
      <c r="N7" s="82"/>
      <c r="O7" s="82"/>
      <c r="P7" s="82"/>
      <c r="Q7" s="82">
        <f t="shared" ref="Q7:Q48" si="1">J7+K7+L7+M7+N7+O7+P7</f>
        <v>0</v>
      </c>
      <c r="R7" s="87">
        <f t="shared" ref="R7:R48" si="2">C7-I7+Q7</f>
        <v>386449925.00000012</v>
      </c>
      <c r="S7" s="83"/>
    </row>
    <row r="8" spans="1:23" s="50" customFormat="1" ht="20.100000000000001" customHeight="1" x14ac:dyDescent="0.25">
      <c r="A8" s="46">
        <f>+A7+1</f>
        <v>2</v>
      </c>
      <c r="B8" s="49" t="s">
        <v>0</v>
      </c>
      <c r="C8" s="49">
        <v>254461293</v>
      </c>
      <c r="D8" s="82"/>
      <c r="E8" s="82"/>
      <c r="F8" s="82"/>
      <c r="G8" s="82"/>
      <c r="H8" s="82"/>
      <c r="I8" s="82">
        <f t="shared" si="0"/>
        <v>0</v>
      </c>
      <c r="J8" s="82"/>
      <c r="K8" s="82"/>
      <c r="L8" s="82"/>
      <c r="M8" s="82"/>
      <c r="N8" s="82"/>
      <c r="O8" s="82"/>
      <c r="P8" s="82"/>
      <c r="Q8" s="82">
        <f t="shared" si="1"/>
        <v>0</v>
      </c>
      <c r="R8" s="87">
        <f t="shared" si="2"/>
        <v>254461293</v>
      </c>
      <c r="S8" s="84"/>
      <c r="T8" s="131"/>
      <c r="U8" s="19"/>
      <c r="V8" s="84"/>
    </row>
    <row r="9" spans="1:23" ht="20.100000000000001" customHeight="1" x14ac:dyDescent="0.25">
      <c r="A9" s="76">
        <f t="shared" ref="A9:A44" si="3">+A8+1</f>
        <v>3</v>
      </c>
      <c r="B9" s="49" t="s">
        <v>6</v>
      </c>
      <c r="C9" s="82">
        <v>0</v>
      </c>
      <c r="D9" s="82"/>
      <c r="E9" s="82"/>
      <c r="F9" s="82"/>
      <c r="G9" s="82"/>
      <c r="H9" s="82"/>
      <c r="I9" s="82">
        <f t="shared" si="0"/>
        <v>0</v>
      </c>
      <c r="J9" s="82"/>
      <c r="K9" s="82"/>
      <c r="L9" s="82"/>
      <c r="M9" s="82"/>
      <c r="N9" s="82"/>
      <c r="O9" s="82"/>
      <c r="P9" s="82"/>
      <c r="Q9" s="82">
        <f t="shared" si="1"/>
        <v>0</v>
      </c>
      <c r="R9" s="87">
        <f t="shared" si="2"/>
        <v>0</v>
      </c>
      <c r="S9" s="83"/>
      <c r="V9" s="83"/>
    </row>
    <row r="10" spans="1:23" ht="20.100000000000001" customHeight="1" x14ac:dyDescent="0.25">
      <c r="A10" s="76">
        <f t="shared" si="3"/>
        <v>4</v>
      </c>
      <c r="B10" s="49" t="s">
        <v>53</v>
      </c>
      <c r="C10" s="82">
        <v>77395513441.97464</v>
      </c>
      <c r="D10" s="82"/>
      <c r="E10" s="82"/>
      <c r="F10" s="82"/>
      <c r="G10" s="82"/>
      <c r="H10" s="82"/>
      <c r="I10" s="82">
        <f t="shared" si="0"/>
        <v>0</v>
      </c>
      <c r="J10" s="82"/>
      <c r="K10" s="82"/>
      <c r="L10" s="82"/>
      <c r="M10" s="82"/>
      <c r="N10" s="82"/>
      <c r="O10" s="82"/>
      <c r="P10" s="82"/>
      <c r="Q10" s="82">
        <f t="shared" si="1"/>
        <v>0</v>
      </c>
      <c r="R10" s="87">
        <f t="shared" si="2"/>
        <v>77395513441.97464</v>
      </c>
      <c r="S10" s="83"/>
    </row>
    <row r="11" spans="1:23" ht="20.100000000000001" customHeight="1" x14ac:dyDescent="0.25">
      <c r="A11" s="76">
        <f t="shared" si="3"/>
        <v>5</v>
      </c>
      <c r="B11" s="49" t="s">
        <v>54</v>
      </c>
      <c r="C11" s="82">
        <v>424271501</v>
      </c>
      <c r="D11" s="82"/>
      <c r="E11" s="82"/>
      <c r="F11" s="82"/>
      <c r="G11" s="82"/>
      <c r="H11" s="82"/>
      <c r="I11" s="82">
        <f t="shared" si="0"/>
        <v>0</v>
      </c>
      <c r="J11" s="82"/>
      <c r="K11" s="82"/>
      <c r="L11" s="82"/>
      <c r="M11" s="82"/>
      <c r="N11" s="82"/>
      <c r="O11" s="82"/>
      <c r="P11" s="82"/>
      <c r="Q11" s="82">
        <f t="shared" si="1"/>
        <v>0</v>
      </c>
      <c r="R11" s="87">
        <f t="shared" si="2"/>
        <v>424271501</v>
      </c>
      <c r="S11" s="83"/>
    </row>
    <row r="12" spans="1:23" ht="20.100000000000001" customHeight="1" x14ac:dyDescent="0.25">
      <c r="A12" s="76">
        <f t="shared" si="3"/>
        <v>6</v>
      </c>
      <c r="B12" s="49" t="s">
        <v>3</v>
      </c>
      <c r="C12" s="82">
        <v>6314949052.5563726</v>
      </c>
      <c r="D12" s="82"/>
      <c r="E12" s="82"/>
      <c r="F12" s="82"/>
      <c r="G12" s="82"/>
      <c r="H12" s="82"/>
      <c r="I12" s="82">
        <f t="shared" si="0"/>
        <v>0</v>
      </c>
      <c r="J12" s="82"/>
      <c r="K12" s="82"/>
      <c r="L12" s="82"/>
      <c r="M12" s="82"/>
      <c r="N12" s="82"/>
      <c r="O12" s="82"/>
      <c r="P12" s="82"/>
      <c r="Q12" s="82">
        <f t="shared" si="1"/>
        <v>0</v>
      </c>
      <c r="R12" s="87">
        <f t="shared" si="2"/>
        <v>6314949052.5563726</v>
      </c>
      <c r="S12" s="83"/>
    </row>
    <row r="13" spans="1:23" ht="20.100000000000001" customHeight="1" x14ac:dyDescent="0.25">
      <c r="A13" s="76">
        <f t="shared" si="3"/>
        <v>7</v>
      </c>
      <c r="B13" s="49" t="s">
        <v>55</v>
      </c>
      <c r="C13" s="82">
        <v>0</v>
      </c>
      <c r="D13" s="82"/>
      <c r="E13" s="82"/>
      <c r="F13" s="82"/>
      <c r="G13" s="82"/>
      <c r="H13" s="82"/>
      <c r="I13" s="82">
        <f t="shared" si="0"/>
        <v>0</v>
      </c>
      <c r="J13" s="82"/>
      <c r="K13" s="82"/>
      <c r="L13" s="82"/>
      <c r="M13" s="82"/>
      <c r="N13" s="82"/>
      <c r="O13" s="196"/>
      <c r="P13" s="82"/>
      <c r="Q13" s="82">
        <f t="shared" si="1"/>
        <v>0</v>
      </c>
      <c r="R13" s="87">
        <f t="shared" si="2"/>
        <v>0</v>
      </c>
      <c r="S13" s="83"/>
    </row>
    <row r="14" spans="1:23" ht="20.100000000000001" customHeight="1" x14ac:dyDescent="0.25">
      <c r="A14" s="76">
        <f t="shared" si="3"/>
        <v>8</v>
      </c>
      <c r="B14" s="49" t="s">
        <v>56</v>
      </c>
      <c r="C14" s="82">
        <v>43850000</v>
      </c>
      <c r="D14" s="82"/>
      <c r="E14" s="82"/>
      <c r="F14" s="82"/>
      <c r="G14" s="82"/>
      <c r="H14" s="82"/>
      <c r="I14" s="82">
        <f t="shared" si="0"/>
        <v>0</v>
      </c>
      <c r="J14" s="82"/>
      <c r="K14" s="82"/>
      <c r="L14" s="82"/>
      <c r="M14" s="82"/>
      <c r="N14" s="82"/>
      <c r="O14" s="82"/>
      <c r="P14" s="82"/>
      <c r="Q14" s="82">
        <f t="shared" si="1"/>
        <v>0</v>
      </c>
      <c r="R14" s="87">
        <f t="shared" si="2"/>
        <v>43850000</v>
      </c>
      <c r="S14" s="83"/>
    </row>
    <row r="15" spans="1:23" ht="20.100000000000001" customHeight="1" x14ac:dyDescent="0.25">
      <c r="A15" s="76">
        <f t="shared" si="3"/>
        <v>9</v>
      </c>
      <c r="B15" s="49" t="s">
        <v>57</v>
      </c>
      <c r="C15" s="82">
        <v>0</v>
      </c>
      <c r="D15" s="82"/>
      <c r="E15" s="82"/>
      <c r="F15" s="82"/>
      <c r="G15" s="82"/>
      <c r="H15" s="82"/>
      <c r="I15" s="82">
        <f t="shared" si="0"/>
        <v>0</v>
      </c>
      <c r="J15" s="82"/>
      <c r="K15" s="82"/>
      <c r="L15" s="82"/>
      <c r="M15" s="82"/>
      <c r="N15" s="82"/>
      <c r="O15" s="82"/>
      <c r="P15" s="82"/>
      <c r="Q15" s="82">
        <f t="shared" si="1"/>
        <v>0</v>
      </c>
      <c r="R15" s="87">
        <f t="shared" si="2"/>
        <v>0</v>
      </c>
      <c r="S15" s="83"/>
    </row>
    <row r="16" spans="1:23" ht="45" customHeight="1" x14ac:dyDescent="0.25">
      <c r="A16" s="76">
        <f t="shared" si="3"/>
        <v>10</v>
      </c>
      <c r="B16" s="49" t="s">
        <v>58</v>
      </c>
      <c r="C16" s="82">
        <v>1180426018.0004513</v>
      </c>
      <c r="D16" s="82"/>
      <c r="E16" s="82"/>
      <c r="F16" s="82"/>
      <c r="G16" s="82"/>
      <c r="H16" s="82"/>
      <c r="I16" s="82">
        <f>D16+E16+F16+G16+H16</f>
        <v>0</v>
      </c>
      <c r="J16" s="82"/>
      <c r="K16" s="82"/>
      <c r="L16" s="82"/>
      <c r="M16" s="82"/>
      <c r="N16" s="82"/>
      <c r="O16" s="82"/>
      <c r="P16" s="82"/>
      <c r="Q16" s="82">
        <f t="shared" si="1"/>
        <v>0</v>
      </c>
      <c r="R16" s="87">
        <f t="shared" si="2"/>
        <v>1180426018.0004513</v>
      </c>
      <c r="S16" s="83"/>
      <c r="T16" s="34"/>
      <c r="W16" s="83"/>
    </row>
    <row r="17" spans="1:23" ht="20.100000000000001" customHeight="1" x14ac:dyDescent="0.25">
      <c r="A17" s="76">
        <f t="shared" si="3"/>
        <v>11</v>
      </c>
      <c r="B17" s="49" t="s">
        <v>59</v>
      </c>
      <c r="C17" s="82">
        <v>24200000</v>
      </c>
      <c r="D17" s="82"/>
      <c r="E17" s="82"/>
      <c r="F17" s="82"/>
      <c r="G17" s="82"/>
      <c r="H17" s="82"/>
      <c r="I17" s="82">
        <f t="shared" ref="I17:I48" si="4">D17+E17+F17+G17+H17</f>
        <v>0</v>
      </c>
      <c r="J17" s="82"/>
      <c r="K17" s="82"/>
      <c r="L17" s="82"/>
      <c r="M17" s="82"/>
      <c r="N17" s="82"/>
      <c r="O17" s="82"/>
      <c r="P17" s="82"/>
      <c r="Q17" s="82">
        <f t="shared" si="1"/>
        <v>0</v>
      </c>
      <c r="R17" s="87">
        <f t="shared" si="2"/>
        <v>24200000</v>
      </c>
      <c r="S17" s="83"/>
    </row>
    <row r="18" spans="1:23" ht="20.100000000000001" customHeight="1" x14ac:dyDescent="0.25">
      <c r="A18" s="76">
        <f t="shared" si="3"/>
        <v>12</v>
      </c>
      <c r="B18" s="49" t="s">
        <v>60</v>
      </c>
      <c r="C18" s="82">
        <v>4575550</v>
      </c>
      <c r="D18" s="82"/>
      <c r="E18" s="82"/>
      <c r="F18" s="82"/>
      <c r="G18" s="82"/>
      <c r="H18" s="82"/>
      <c r="I18" s="82">
        <f t="shared" si="4"/>
        <v>0</v>
      </c>
      <c r="J18" s="82"/>
      <c r="K18" s="82"/>
      <c r="L18" s="82"/>
      <c r="M18" s="82"/>
      <c r="N18" s="82"/>
      <c r="O18" s="82"/>
      <c r="P18" s="82"/>
      <c r="Q18" s="82">
        <f t="shared" si="1"/>
        <v>0</v>
      </c>
      <c r="R18" s="87">
        <f t="shared" si="2"/>
        <v>4575550</v>
      </c>
      <c r="S18" s="83"/>
    </row>
    <row r="19" spans="1:23" ht="20.100000000000001" customHeight="1" x14ac:dyDescent="0.25">
      <c r="A19" s="76">
        <f t="shared" si="3"/>
        <v>13</v>
      </c>
      <c r="B19" s="49" t="s">
        <v>61</v>
      </c>
      <c r="C19" s="82">
        <v>332315000</v>
      </c>
      <c r="D19" s="82"/>
      <c r="E19" s="82"/>
      <c r="F19" s="82"/>
      <c r="G19" s="82"/>
      <c r="H19" s="82"/>
      <c r="I19" s="82">
        <f t="shared" si="4"/>
        <v>0</v>
      </c>
      <c r="J19" s="82"/>
      <c r="K19" s="82"/>
      <c r="L19" s="82"/>
      <c r="M19" s="82"/>
      <c r="N19" s="82"/>
      <c r="O19" s="82"/>
      <c r="P19" s="82"/>
      <c r="Q19" s="82">
        <f t="shared" si="1"/>
        <v>0</v>
      </c>
      <c r="R19" s="87">
        <f t="shared" si="2"/>
        <v>332315000</v>
      </c>
      <c r="S19" s="83"/>
    </row>
    <row r="20" spans="1:23" ht="20.100000000000001" customHeight="1" x14ac:dyDescent="0.25">
      <c r="A20" s="76">
        <f t="shared" si="3"/>
        <v>14</v>
      </c>
      <c r="B20" s="49" t="s">
        <v>62</v>
      </c>
      <c r="C20" s="82">
        <v>90174173.390000001</v>
      </c>
      <c r="D20" s="82"/>
      <c r="E20" s="82"/>
      <c r="F20" s="82"/>
      <c r="G20" s="82"/>
      <c r="H20" s="82"/>
      <c r="I20" s="82">
        <f t="shared" si="4"/>
        <v>0</v>
      </c>
      <c r="J20" s="82"/>
      <c r="K20" s="82"/>
      <c r="L20" s="82"/>
      <c r="M20" s="82"/>
      <c r="N20" s="82"/>
      <c r="O20" s="82"/>
      <c r="P20" s="82"/>
      <c r="Q20" s="82">
        <f t="shared" si="1"/>
        <v>0</v>
      </c>
      <c r="R20" s="87">
        <f t="shared" si="2"/>
        <v>90174173.390000001</v>
      </c>
      <c r="S20" s="83"/>
      <c r="V20" s="19"/>
      <c r="W20" s="83"/>
    </row>
    <row r="21" spans="1:23" ht="20.100000000000001" customHeight="1" x14ac:dyDescent="0.25">
      <c r="A21" s="76">
        <f t="shared" si="3"/>
        <v>15</v>
      </c>
      <c r="B21" s="49" t="s">
        <v>2</v>
      </c>
      <c r="C21" s="82">
        <v>0</v>
      </c>
      <c r="D21" s="82"/>
      <c r="E21" s="82"/>
      <c r="F21" s="82"/>
      <c r="G21" s="82"/>
      <c r="H21" s="82"/>
      <c r="I21" s="82">
        <f t="shared" si="4"/>
        <v>0</v>
      </c>
      <c r="J21" s="82"/>
      <c r="K21" s="82"/>
      <c r="L21" s="82"/>
      <c r="M21" s="82"/>
      <c r="N21" s="82"/>
      <c r="O21" s="82"/>
      <c r="P21" s="82"/>
      <c r="Q21" s="82">
        <f t="shared" si="1"/>
        <v>0</v>
      </c>
      <c r="R21" s="87">
        <f t="shared" si="2"/>
        <v>0</v>
      </c>
      <c r="S21" s="83"/>
    </row>
    <row r="22" spans="1:23" ht="20.100000000000001" customHeight="1" x14ac:dyDescent="0.25">
      <c r="A22" s="76">
        <f t="shared" si="3"/>
        <v>16</v>
      </c>
      <c r="B22" s="49" t="s">
        <v>63</v>
      </c>
      <c r="C22" s="82">
        <v>0</v>
      </c>
      <c r="D22" s="82"/>
      <c r="E22" s="82"/>
      <c r="F22" s="82"/>
      <c r="G22" s="82"/>
      <c r="H22" s="82"/>
      <c r="I22" s="82">
        <f t="shared" si="4"/>
        <v>0</v>
      </c>
      <c r="J22" s="82"/>
      <c r="K22" s="82"/>
      <c r="L22" s="82"/>
      <c r="M22" s="82"/>
      <c r="N22" s="82"/>
      <c r="O22" s="82"/>
      <c r="P22" s="82"/>
      <c r="Q22" s="82">
        <f t="shared" si="1"/>
        <v>0</v>
      </c>
      <c r="R22" s="87">
        <f t="shared" si="2"/>
        <v>0</v>
      </c>
      <c r="S22" s="83"/>
    </row>
    <row r="23" spans="1:23" ht="20.100000000000001" customHeight="1" x14ac:dyDescent="0.25">
      <c r="A23" s="76">
        <f t="shared" si="3"/>
        <v>17</v>
      </c>
      <c r="B23" s="49" t="s">
        <v>64</v>
      </c>
      <c r="C23" s="82">
        <v>0</v>
      </c>
      <c r="D23" s="82"/>
      <c r="E23" s="82"/>
      <c r="F23" s="82"/>
      <c r="G23" s="82"/>
      <c r="H23" s="82"/>
      <c r="I23" s="82">
        <f t="shared" si="4"/>
        <v>0</v>
      </c>
      <c r="J23" s="82"/>
      <c r="K23" s="82"/>
      <c r="L23" s="82"/>
      <c r="M23" s="82"/>
      <c r="N23" s="82"/>
      <c r="O23" s="82"/>
      <c r="P23" s="82"/>
      <c r="Q23" s="82">
        <f t="shared" si="1"/>
        <v>0</v>
      </c>
      <c r="R23" s="87">
        <f t="shared" si="2"/>
        <v>0</v>
      </c>
      <c r="S23" s="83"/>
      <c r="V23" s="19"/>
    </row>
    <row r="24" spans="1:23" ht="20.100000000000001" customHeight="1" x14ac:dyDescent="0.25">
      <c r="A24" s="76">
        <f t="shared" si="3"/>
        <v>18</v>
      </c>
      <c r="B24" s="49" t="s">
        <v>17</v>
      </c>
      <c r="C24" s="82">
        <v>8700000</v>
      </c>
      <c r="D24" s="82"/>
      <c r="E24" s="82"/>
      <c r="F24" s="82"/>
      <c r="G24" s="82"/>
      <c r="H24" s="82"/>
      <c r="I24" s="82">
        <f t="shared" si="4"/>
        <v>0</v>
      </c>
      <c r="J24" s="82"/>
      <c r="K24" s="82"/>
      <c r="L24" s="82"/>
      <c r="M24" s="82"/>
      <c r="N24" s="82"/>
      <c r="O24" s="82"/>
      <c r="P24" s="82"/>
      <c r="Q24" s="82">
        <f t="shared" si="1"/>
        <v>0</v>
      </c>
      <c r="R24" s="87">
        <f t="shared" si="2"/>
        <v>8700000</v>
      </c>
      <c r="S24" s="83"/>
    </row>
    <row r="25" spans="1:23" ht="20.100000000000001" customHeight="1" x14ac:dyDescent="0.25">
      <c r="A25" s="76">
        <f t="shared" si="3"/>
        <v>19</v>
      </c>
      <c r="B25" s="49" t="s">
        <v>65</v>
      </c>
      <c r="C25" s="82">
        <v>4140000</v>
      </c>
      <c r="D25" s="82"/>
      <c r="E25" s="82"/>
      <c r="F25" s="82"/>
      <c r="G25" s="82"/>
      <c r="H25" s="82"/>
      <c r="I25" s="82">
        <f t="shared" si="4"/>
        <v>0</v>
      </c>
      <c r="J25" s="82"/>
      <c r="K25" s="82"/>
      <c r="L25" s="82"/>
      <c r="M25" s="82"/>
      <c r="N25" s="82"/>
      <c r="O25" s="82"/>
      <c r="P25" s="82"/>
      <c r="Q25" s="82">
        <f t="shared" si="1"/>
        <v>0</v>
      </c>
      <c r="R25" s="87">
        <f t="shared" si="2"/>
        <v>4140000</v>
      </c>
      <c r="S25" s="83"/>
    </row>
    <row r="26" spans="1:23" ht="27.75" customHeight="1" x14ac:dyDescent="0.25">
      <c r="A26" s="76">
        <f t="shared" si="3"/>
        <v>20</v>
      </c>
      <c r="B26" s="49" t="s">
        <v>66</v>
      </c>
      <c r="C26" s="82">
        <v>0</v>
      </c>
      <c r="D26" s="82"/>
      <c r="E26" s="82"/>
      <c r="F26" s="82"/>
      <c r="G26" s="82"/>
      <c r="H26" s="82"/>
      <c r="I26" s="82">
        <f t="shared" si="4"/>
        <v>0</v>
      </c>
      <c r="J26" s="82"/>
      <c r="K26" s="82"/>
      <c r="L26" s="82"/>
      <c r="M26" s="82"/>
      <c r="N26" s="82"/>
      <c r="O26" s="82"/>
      <c r="P26" s="82"/>
      <c r="Q26" s="82">
        <f t="shared" si="1"/>
        <v>0</v>
      </c>
      <c r="R26" s="87">
        <f t="shared" si="2"/>
        <v>0</v>
      </c>
      <c r="S26" s="83"/>
    </row>
    <row r="27" spans="1:23" ht="46.5" customHeight="1" x14ac:dyDescent="0.25">
      <c r="A27" s="76">
        <f t="shared" si="3"/>
        <v>21</v>
      </c>
      <c r="B27" s="132" t="s">
        <v>67</v>
      </c>
      <c r="C27" s="82">
        <v>0</v>
      </c>
      <c r="D27" s="82"/>
      <c r="E27" s="82"/>
      <c r="F27" s="82"/>
      <c r="G27" s="82"/>
      <c r="H27" s="82"/>
      <c r="I27" s="82">
        <f t="shared" si="4"/>
        <v>0</v>
      </c>
      <c r="J27" s="82"/>
      <c r="K27" s="82"/>
      <c r="L27" s="82"/>
      <c r="M27" s="82"/>
      <c r="N27" s="82"/>
      <c r="O27" s="82"/>
      <c r="P27" s="82"/>
      <c r="Q27" s="82">
        <f t="shared" si="1"/>
        <v>0</v>
      </c>
      <c r="R27" s="87">
        <f t="shared" si="2"/>
        <v>0</v>
      </c>
      <c r="S27" s="83"/>
    </row>
    <row r="28" spans="1:23" ht="18" customHeight="1" x14ac:dyDescent="0.25">
      <c r="A28" s="76">
        <f t="shared" si="3"/>
        <v>22</v>
      </c>
      <c r="B28" s="49" t="s">
        <v>68</v>
      </c>
      <c r="C28" s="82">
        <v>2491746989.9000001</v>
      </c>
      <c r="D28" s="82"/>
      <c r="E28" s="82"/>
      <c r="F28" s="82"/>
      <c r="G28" s="82"/>
      <c r="H28" s="82"/>
      <c r="I28" s="82">
        <f t="shared" si="4"/>
        <v>0</v>
      </c>
      <c r="J28" s="82"/>
      <c r="K28" s="82"/>
      <c r="L28" s="82"/>
      <c r="M28" s="82"/>
      <c r="N28" s="82"/>
      <c r="O28" s="82"/>
      <c r="P28" s="82"/>
      <c r="Q28" s="82">
        <f t="shared" si="1"/>
        <v>0</v>
      </c>
      <c r="R28" s="87">
        <f t="shared" si="2"/>
        <v>2491746989.9000001</v>
      </c>
      <c r="S28" s="83"/>
    </row>
    <row r="29" spans="1:23" ht="30.75" customHeight="1" x14ac:dyDescent="0.25">
      <c r="A29" s="76">
        <f t="shared" si="3"/>
        <v>23</v>
      </c>
      <c r="B29" s="132" t="s">
        <v>69</v>
      </c>
      <c r="C29" s="82">
        <v>0</v>
      </c>
      <c r="D29" s="82"/>
      <c r="E29" s="82"/>
      <c r="F29" s="82"/>
      <c r="G29" s="82"/>
      <c r="H29" s="82"/>
      <c r="I29" s="82">
        <f t="shared" si="4"/>
        <v>0</v>
      </c>
      <c r="J29" s="82"/>
      <c r="K29" s="82"/>
      <c r="L29" s="82"/>
      <c r="M29" s="82"/>
      <c r="N29" s="82"/>
      <c r="O29" s="82"/>
      <c r="P29" s="82"/>
      <c r="Q29" s="82">
        <f t="shared" si="1"/>
        <v>0</v>
      </c>
      <c r="R29" s="87">
        <f t="shared" si="2"/>
        <v>0</v>
      </c>
      <c r="S29" s="83"/>
    </row>
    <row r="30" spans="1:23" ht="20.100000000000001" customHeight="1" x14ac:dyDescent="0.25">
      <c r="A30" s="76">
        <f t="shared" si="3"/>
        <v>24</v>
      </c>
      <c r="B30" s="49" t="s">
        <v>70</v>
      </c>
      <c r="C30" s="82">
        <v>4754000</v>
      </c>
      <c r="D30" s="82"/>
      <c r="E30" s="82"/>
      <c r="F30" s="82"/>
      <c r="G30" s="82"/>
      <c r="H30" s="82"/>
      <c r="I30" s="82">
        <f t="shared" si="4"/>
        <v>0</v>
      </c>
      <c r="J30" s="82"/>
      <c r="K30" s="82"/>
      <c r="L30" s="82"/>
      <c r="M30" s="82"/>
      <c r="N30" s="82"/>
      <c r="O30" s="82"/>
      <c r="P30" s="82"/>
      <c r="Q30" s="82">
        <f t="shared" si="1"/>
        <v>0</v>
      </c>
      <c r="R30" s="87">
        <f t="shared" si="2"/>
        <v>4754000</v>
      </c>
      <c r="S30" s="83"/>
    </row>
    <row r="31" spans="1:23" ht="20.100000000000001" customHeight="1" x14ac:dyDescent="0.25">
      <c r="A31" s="76">
        <f t="shared" si="3"/>
        <v>25</v>
      </c>
      <c r="B31" s="49" t="s">
        <v>71</v>
      </c>
      <c r="C31" s="82">
        <v>0</v>
      </c>
      <c r="D31" s="82"/>
      <c r="E31" s="82"/>
      <c r="F31" s="82"/>
      <c r="G31" s="82"/>
      <c r="H31" s="82"/>
      <c r="I31" s="82">
        <f t="shared" si="4"/>
        <v>0</v>
      </c>
      <c r="J31" s="82"/>
      <c r="K31" s="82"/>
      <c r="L31" s="82"/>
      <c r="M31" s="82"/>
      <c r="N31" s="82"/>
      <c r="O31" s="82"/>
      <c r="P31" s="82"/>
      <c r="Q31" s="82">
        <f t="shared" si="1"/>
        <v>0</v>
      </c>
      <c r="R31" s="87">
        <f t="shared" si="2"/>
        <v>0</v>
      </c>
      <c r="S31" s="83"/>
    </row>
    <row r="32" spans="1:23" ht="20.100000000000001" customHeight="1" x14ac:dyDescent="0.25">
      <c r="A32" s="76">
        <f t="shared" si="3"/>
        <v>26</v>
      </c>
      <c r="B32" s="49" t="s">
        <v>72</v>
      </c>
      <c r="C32" s="82">
        <v>6738100</v>
      </c>
      <c r="D32" s="82"/>
      <c r="E32" s="82"/>
      <c r="F32" s="82"/>
      <c r="G32" s="82"/>
      <c r="H32" s="82"/>
      <c r="I32" s="82">
        <f t="shared" si="4"/>
        <v>0</v>
      </c>
      <c r="J32" s="82"/>
      <c r="K32" s="82"/>
      <c r="L32" s="82"/>
      <c r="M32" s="82"/>
      <c r="N32" s="82"/>
      <c r="O32" s="82"/>
      <c r="P32" s="82"/>
      <c r="Q32" s="82">
        <f t="shared" si="1"/>
        <v>0</v>
      </c>
      <c r="R32" s="87">
        <f t="shared" si="2"/>
        <v>6738100</v>
      </c>
      <c r="S32" s="83"/>
    </row>
    <row r="33" spans="1:21" ht="20.100000000000001" customHeight="1" x14ac:dyDescent="0.25">
      <c r="A33" s="76">
        <f t="shared" si="3"/>
        <v>27</v>
      </c>
      <c r="B33" s="49" t="s">
        <v>7</v>
      </c>
      <c r="C33" s="82">
        <v>370881400</v>
      </c>
      <c r="D33" s="82"/>
      <c r="E33" s="82"/>
      <c r="F33" s="82"/>
      <c r="G33" s="82"/>
      <c r="H33" s="82"/>
      <c r="I33" s="82">
        <f t="shared" si="4"/>
        <v>0</v>
      </c>
      <c r="J33" s="82"/>
      <c r="K33" s="82"/>
      <c r="L33" s="82"/>
      <c r="M33" s="82"/>
      <c r="N33" s="82"/>
      <c r="O33" s="82"/>
      <c r="P33" s="82"/>
      <c r="Q33" s="82">
        <f t="shared" si="1"/>
        <v>0</v>
      </c>
      <c r="R33" s="87">
        <f t="shared" si="2"/>
        <v>370881400</v>
      </c>
      <c r="S33" s="83"/>
    </row>
    <row r="34" spans="1:21" ht="30.75" customHeight="1" x14ac:dyDescent="0.25">
      <c r="A34" s="76">
        <f t="shared" si="3"/>
        <v>28</v>
      </c>
      <c r="B34" s="132" t="s">
        <v>73</v>
      </c>
      <c r="C34" s="82">
        <v>76405000</v>
      </c>
      <c r="D34" s="82"/>
      <c r="E34" s="82"/>
      <c r="F34" s="82"/>
      <c r="G34" s="82"/>
      <c r="H34" s="82"/>
      <c r="I34" s="82">
        <f t="shared" si="4"/>
        <v>0</v>
      </c>
      <c r="J34" s="82"/>
      <c r="K34" s="82"/>
      <c r="L34" s="82"/>
      <c r="M34" s="82"/>
      <c r="N34" s="82"/>
      <c r="O34" s="82"/>
      <c r="P34" s="82"/>
      <c r="Q34" s="82">
        <f t="shared" si="1"/>
        <v>0</v>
      </c>
      <c r="R34" s="87">
        <f t="shared" si="2"/>
        <v>76405000</v>
      </c>
      <c r="S34" s="83"/>
    </row>
    <row r="35" spans="1:21" ht="20.100000000000001" customHeight="1" x14ac:dyDescent="0.25">
      <c r="A35" s="76">
        <f t="shared" si="3"/>
        <v>29</v>
      </c>
      <c r="B35" s="49" t="s">
        <v>74</v>
      </c>
      <c r="C35" s="82">
        <v>235556500</v>
      </c>
      <c r="D35" s="82"/>
      <c r="E35" s="82"/>
      <c r="F35" s="82"/>
      <c r="G35" s="82"/>
      <c r="H35" s="82"/>
      <c r="I35" s="82">
        <f t="shared" si="4"/>
        <v>0</v>
      </c>
      <c r="J35" s="82"/>
      <c r="K35" s="82"/>
      <c r="L35" s="82"/>
      <c r="M35" s="82"/>
      <c r="N35" s="82"/>
      <c r="O35" s="82"/>
      <c r="P35" s="82"/>
      <c r="Q35" s="82">
        <f t="shared" si="1"/>
        <v>0</v>
      </c>
      <c r="R35" s="87">
        <f t="shared" si="2"/>
        <v>235556500</v>
      </c>
      <c r="S35" s="83"/>
    </row>
    <row r="36" spans="1:21" ht="20.100000000000001" customHeight="1" x14ac:dyDescent="0.25">
      <c r="A36" s="76">
        <f t="shared" si="3"/>
        <v>30</v>
      </c>
      <c r="B36" s="49" t="s">
        <v>75</v>
      </c>
      <c r="C36" s="82">
        <v>11500000</v>
      </c>
      <c r="D36" s="82"/>
      <c r="E36" s="82"/>
      <c r="F36" s="82"/>
      <c r="G36" s="82"/>
      <c r="H36" s="82"/>
      <c r="I36" s="82">
        <f t="shared" si="4"/>
        <v>0</v>
      </c>
      <c r="J36" s="82"/>
      <c r="K36" s="82"/>
      <c r="L36" s="82"/>
      <c r="M36" s="82"/>
      <c r="N36" s="82"/>
      <c r="O36" s="82"/>
      <c r="P36" s="82"/>
      <c r="Q36" s="82">
        <f t="shared" si="1"/>
        <v>0</v>
      </c>
      <c r="R36" s="87">
        <f t="shared" si="2"/>
        <v>11500000</v>
      </c>
      <c r="S36" s="83"/>
    </row>
    <row r="37" spans="1:21" ht="20.100000000000001" customHeight="1" x14ac:dyDescent="0.25">
      <c r="A37" s="76">
        <f t="shared" si="3"/>
        <v>31</v>
      </c>
      <c r="B37" s="49" t="s">
        <v>8</v>
      </c>
      <c r="C37" s="82">
        <v>300000</v>
      </c>
      <c r="D37" s="82"/>
      <c r="E37" s="82"/>
      <c r="F37" s="82"/>
      <c r="G37" s="82"/>
      <c r="H37" s="82"/>
      <c r="I37" s="82">
        <f t="shared" si="4"/>
        <v>0</v>
      </c>
      <c r="J37" s="82"/>
      <c r="K37" s="82"/>
      <c r="L37" s="82"/>
      <c r="M37" s="82"/>
      <c r="N37" s="82"/>
      <c r="O37" s="82"/>
      <c r="P37" s="82"/>
      <c r="Q37" s="82">
        <f t="shared" si="1"/>
        <v>0</v>
      </c>
      <c r="R37" s="87">
        <f t="shared" si="2"/>
        <v>300000</v>
      </c>
      <c r="S37" s="83"/>
    </row>
    <row r="38" spans="1:21" ht="20.100000000000001" customHeight="1" x14ac:dyDescent="0.25">
      <c r="A38" s="76">
        <f t="shared" si="3"/>
        <v>32</v>
      </c>
      <c r="B38" s="49" t="s">
        <v>9</v>
      </c>
      <c r="C38" s="82">
        <v>0</v>
      </c>
      <c r="D38" s="82"/>
      <c r="E38" s="82"/>
      <c r="F38" s="82"/>
      <c r="G38" s="82"/>
      <c r="H38" s="82"/>
      <c r="I38" s="82">
        <f t="shared" si="4"/>
        <v>0</v>
      </c>
      <c r="J38" s="82"/>
      <c r="K38" s="82"/>
      <c r="L38" s="82"/>
      <c r="M38" s="82"/>
      <c r="N38" s="82"/>
      <c r="O38" s="82"/>
      <c r="P38" s="82"/>
      <c r="Q38" s="82">
        <f t="shared" si="1"/>
        <v>0</v>
      </c>
      <c r="R38" s="87">
        <f t="shared" si="2"/>
        <v>0</v>
      </c>
      <c r="S38" s="83"/>
    </row>
    <row r="39" spans="1:21" ht="20.100000000000001" customHeight="1" x14ac:dyDescent="0.25">
      <c r="A39" s="76">
        <f t="shared" si="3"/>
        <v>33</v>
      </c>
      <c r="B39" s="49" t="s">
        <v>10</v>
      </c>
      <c r="C39" s="82">
        <v>0</v>
      </c>
      <c r="D39" s="82"/>
      <c r="E39" s="82"/>
      <c r="F39" s="82"/>
      <c r="G39" s="82"/>
      <c r="H39" s="82"/>
      <c r="I39" s="82">
        <f t="shared" si="4"/>
        <v>0</v>
      </c>
      <c r="J39" s="82"/>
      <c r="K39" s="82"/>
      <c r="L39" s="82"/>
      <c r="M39" s="82"/>
      <c r="N39" s="82"/>
      <c r="O39" s="82"/>
      <c r="P39" s="82"/>
      <c r="Q39" s="82">
        <f t="shared" si="1"/>
        <v>0</v>
      </c>
      <c r="R39" s="87">
        <f t="shared" si="2"/>
        <v>0</v>
      </c>
      <c r="S39" s="83"/>
    </row>
    <row r="40" spans="1:21" ht="20.100000000000001" customHeight="1" x14ac:dyDescent="0.25">
      <c r="A40" s="76">
        <f t="shared" si="3"/>
        <v>34</v>
      </c>
      <c r="B40" s="49" t="s">
        <v>12</v>
      </c>
      <c r="C40" s="82">
        <v>0</v>
      </c>
      <c r="D40" s="82"/>
      <c r="E40" s="82"/>
      <c r="F40" s="82"/>
      <c r="G40" s="82"/>
      <c r="H40" s="82"/>
      <c r="I40" s="82">
        <f t="shared" si="4"/>
        <v>0</v>
      </c>
      <c r="J40" s="82"/>
      <c r="K40" s="82"/>
      <c r="L40" s="82"/>
      <c r="M40" s="82"/>
      <c r="N40" s="82"/>
      <c r="O40" s="82"/>
      <c r="P40" s="82"/>
      <c r="Q40" s="82">
        <f t="shared" si="1"/>
        <v>0</v>
      </c>
      <c r="R40" s="87">
        <f t="shared" si="2"/>
        <v>0</v>
      </c>
      <c r="S40" s="83"/>
    </row>
    <row r="41" spans="1:21" ht="20.100000000000001" customHeight="1" x14ac:dyDescent="0.25">
      <c r="A41" s="76">
        <f t="shared" si="3"/>
        <v>35</v>
      </c>
      <c r="B41" s="49" t="s">
        <v>11</v>
      </c>
      <c r="C41" s="82">
        <v>3350000</v>
      </c>
      <c r="D41" s="82"/>
      <c r="E41" s="82"/>
      <c r="F41" s="82"/>
      <c r="G41" s="82"/>
      <c r="H41" s="82"/>
      <c r="I41" s="82">
        <f t="shared" si="4"/>
        <v>0</v>
      </c>
      <c r="J41" s="82"/>
      <c r="K41" s="82"/>
      <c r="L41" s="82"/>
      <c r="M41" s="82"/>
      <c r="N41" s="82"/>
      <c r="O41" s="82"/>
      <c r="P41" s="82"/>
      <c r="Q41" s="82">
        <f t="shared" si="1"/>
        <v>0</v>
      </c>
      <c r="R41" s="87">
        <f t="shared" si="2"/>
        <v>3350000</v>
      </c>
      <c r="S41" s="83"/>
    </row>
    <row r="42" spans="1:21" s="50" customFormat="1" ht="20.100000000000001" customHeight="1" x14ac:dyDescent="0.25">
      <c r="A42" s="46">
        <f t="shared" si="3"/>
        <v>36</v>
      </c>
      <c r="B42" s="49" t="s">
        <v>13</v>
      </c>
      <c r="C42" s="49">
        <v>0</v>
      </c>
      <c r="D42" s="82"/>
      <c r="E42" s="82"/>
      <c r="F42" s="82"/>
      <c r="G42" s="82"/>
      <c r="H42" s="82"/>
      <c r="I42" s="82">
        <f t="shared" si="4"/>
        <v>0</v>
      </c>
      <c r="J42" s="82"/>
      <c r="K42" s="82"/>
      <c r="L42" s="82"/>
      <c r="M42" s="82"/>
      <c r="N42" s="82"/>
      <c r="O42" s="82"/>
      <c r="P42" s="82"/>
      <c r="Q42" s="82">
        <f t="shared" si="1"/>
        <v>0</v>
      </c>
      <c r="R42" s="87">
        <f t="shared" si="2"/>
        <v>0</v>
      </c>
      <c r="S42" s="84"/>
      <c r="T42" s="131"/>
      <c r="U42" s="19"/>
    </row>
    <row r="43" spans="1:21" ht="20.100000000000001" customHeight="1" x14ac:dyDescent="0.25">
      <c r="A43" s="76">
        <f t="shared" si="3"/>
        <v>37</v>
      </c>
      <c r="B43" s="49" t="s">
        <v>14</v>
      </c>
      <c r="C43" s="82">
        <v>0</v>
      </c>
      <c r="D43" s="82"/>
      <c r="E43" s="82"/>
      <c r="F43" s="82"/>
      <c r="G43" s="82"/>
      <c r="H43" s="82"/>
      <c r="I43" s="82">
        <f t="shared" si="4"/>
        <v>0</v>
      </c>
      <c r="J43" s="82"/>
      <c r="K43" s="82"/>
      <c r="L43" s="82"/>
      <c r="M43" s="82"/>
      <c r="N43" s="82"/>
      <c r="O43" s="82"/>
      <c r="P43" s="82"/>
      <c r="Q43" s="82">
        <f t="shared" si="1"/>
        <v>0</v>
      </c>
      <c r="R43" s="87">
        <f t="shared" si="2"/>
        <v>0</v>
      </c>
      <c r="S43" s="83"/>
    </row>
    <row r="44" spans="1:21" ht="20.100000000000001" customHeight="1" x14ac:dyDescent="0.25">
      <c r="A44" s="76">
        <f t="shared" si="3"/>
        <v>38</v>
      </c>
      <c r="B44" s="49" t="s">
        <v>16</v>
      </c>
      <c r="C44" s="82">
        <v>3000000</v>
      </c>
      <c r="D44" s="82"/>
      <c r="E44" s="82"/>
      <c r="F44" s="82"/>
      <c r="G44" s="82"/>
      <c r="H44" s="82"/>
      <c r="I44" s="82">
        <f t="shared" si="4"/>
        <v>0</v>
      </c>
      <c r="J44" s="82"/>
      <c r="K44" s="82"/>
      <c r="L44" s="82"/>
      <c r="M44" s="82"/>
      <c r="N44" s="82"/>
      <c r="O44" s="82"/>
      <c r="P44" s="82"/>
      <c r="Q44" s="82">
        <f t="shared" si="1"/>
        <v>0</v>
      </c>
      <c r="R44" s="87">
        <f t="shared" si="2"/>
        <v>3000000</v>
      </c>
      <c r="S44" s="83"/>
    </row>
    <row r="45" spans="1:21" ht="20.100000000000001" customHeight="1" x14ac:dyDescent="0.25">
      <c r="A45" s="76">
        <v>39</v>
      </c>
      <c r="B45" s="49" t="s">
        <v>15</v>
      </c>
      <c r="C45" s="82">
        <v>0</v>
      </c>
      <c r="D45" s="82"/>
      <c r="E45" s="82"/>
      <c r="F45" s="82"/>
      <c r="G45" s="82"/>
      <c r="H45" s="82"/>
      <c r="I45" s="82">
        <f t="shared" si="4"/>
        <v>0</v>
      </c>
      <c r="J45" s="82"/>
      <c r="K45" s="82"/>
      <c r="L45" s="82"/>
      <c r="M45" s="82"/>
      <c r="N45" s="82"/>
      <c r="O45" s="82"/>
      <c r="P45" s="82"/>
      <c r="Q45" s="82">
        <f t="shared" si="1"/>
        <v>0</v>
      </c>
      <c r="R45" s="87">
        <f t="shared" si="2"/>
        <v>0</v>
      </c>
      <c r="S45" s="83"/>
    </row>
    <row r="46" spans="1:21" ht="20.100000000000001" customHeight="1" x14ac:dyDescent="0.25">
      <c r="A46" s="76">
        <v>40</v>
      </c>
      <c r="B46" s="49" t="s">
        <v>4</v>
      </c>
      <c r="C46" s="82">
        <v>25252950</v>
      </c>
      <c r="D46" s="82"/>
      <c r="E46" s="82"/>
      <c r="F46" s="82"/>
      <c r="G46" s="82"/>
      <c r="H46" s="82"/>
      <c r="I46" s="82">
        <f t="shared" si="4"/>
        <v>0</v>
      </c>
      <c r="J46" s="82"/>
      <c r="K46" s="82"/>
      <c r="L46" s="82"/>
      <c r="M46" s="82"/>
      <c r="N46" s="82"/>
      <c r="O46" s="82"/>
      <c r="P46" s="82"/>
      <c r="Q46" s="82">
        <f t="shared" si="1"/>
        <v>0</v>
      </c>
      <c r="R46" s="87">
        <f t="shared" si="2"/>
        <v>25252950</v>
      </c>
      <c r="S46" s="83"/>
    </row>
    <row r="47" spans="1:21" ht="20.100000000000001" customHeight="1" x14ac:dyDescent="0.25">
      <c r="A47" s="76">
        <v>41</v>
      </c>
      <c r="B47" s="49" t="s">
        <v>76</v>
      </c>
      <c r="C47" s="82">
        <v>4780000</v>
      </c>
      <c r="D47" s="82"/>
      <c r="E47" s="82"/>
      <c r="F47" s="82"/>
      <c r="G47" s="82"/>
      <c r="H47" s="82"/>
      <c r="I47" s="82">
        <f t="shared" si="4"/>
        <v>0</v>
      </c>
      <c r="J47" s="82"/>
      <c r="K47" s="82"/>
      <c r="L47" s="82"/>
      <c r="M47" s="82"/>
      <c r="N47" s="82"/>
      <c r="O47" s="82"/>
      <c r="P47" s="82"/>
      <c r="Q47" s="82">
        <f t="shared" si="1"/>
        <v>0</v>
      </c>
      <c r="R47" s="87">
        <f t="shared" si="2"/>
        <v>4780000</v>
      </c>
      <c r="S47" s="83"/>
    </row>
    <row r="48" spans="1:21" ht="20.100000000000001" customHeight="1" thickBot="1" x14ac:dyDescent="0.3">
      <c r="A48" s="76">
        <v>42</v>
      </c>
      <c r="B48" s="49" t="s">
        <v>5</v>
      </c>
      <c r="C48" s="82">
        <v>0</v>
      </c>
      <c r="D48" s="82"/>
      <c r="E48" s="82"/>
      <c r="F48" s="82"/>
      <c r="G48" s="82"/>
      <c r="H48" s="82"/>
      <c r="I48" s="82">
        <f t="shared" si="4"/>
        <v>0</v>
      </c>
      <c r="J48" s="82"/>
      <c r="K48" s="82"/>
      <c r="L48" s="82"/>
      <c r="M48" s="82"/>
      <c r="N48" s="82"/>
      <c r="O48" s="82"/>
      <c r="P48" s="82"/>
      <c r="Q48" s="82">
        <f t="shared" si="1"/>
        <v>0</v>
      </c>
      <c r="R48" s="87">
        <f t="shared" si="2"/>
        <v>0</v>
      </c>
      <c r="S48" s="83"/>
    </row>
    <row r="49" spans="1:18" ht="20.100000000000001" customHeight="1" thickBot="1" x14ac:dyDescent="0.3">
      <c r="A49" s="91"/>
      <c r="B49" s="92"/>
      <c r="C49" s="92">
        <f>SUM(C7:C48)</f>
        <v>89698290894.821457</v>
      </c>
      <c r="D49" s="92">
        <f t="shared" ref="D49:R49" si="5">SUM(D7:D48)</f>
        <v>0</v>
      </c>
      <c r="E49" s="92">
        <f t="shared" si="5"/>
        <v>0</v>
      </c>
      <c r="F49" s="92">
        <f t="shared" si="5"/>
        <v>0</v>
      </c>
      <c r="G49" s="92">
        <f t="shared" si="5"/>
        <v>0</v>
      </c>
      <c r="H49" s="92"/>
      <c r="I49" s="92">
        <f t="shared" si="5"/>
        <v>0</v>
      </c>
      <c r="J49" s="92">
        <f t="shared" si="5"/>
        <v>0</v>
      </c>
      <c r="K49" s="92">
        <f t="shared" si="5"/>
        <v>0</v>
      </c>
      <c r="L49" s="92">
        <f t="shared" si="5"/>
        <v>0</v>
      </c>
      <c r="M49" s="92">
        <f t="shared" si="5"/>
        <v>0</v>
      </c>
      <c r="N49" s="92">
        <f t="shared" si="5"/>
        <v>0</v>
      </c>
      <c r="O49" s="92">
        <f t="shared" si="5"/>
        <v>0</v>
      </c>
      <c r="P49" s="92">
        <f t="shared" si="5"/>
        <v>0</v>
      </c>
      <c r="Q49" s="92">
        <f t="shared" si="5"/>
        <v>0</v>
      </c>
      <c r="R49" s="92">
        <f t="shared" si="5"/>
        <v>89698290894.821457</v>
      </c>
    </row>
    <row r="50" spans="1:18" ht="20.100000000000001" customHeight="1" x14ac:dyDescent="0.25">
      <c r="C50" s="19">
        <v>89698290894.410004</v>
      </c>
      <c r="R50" s="83">
        <v>89698290894.410004</v>
      </c>
    </row>
    <row r="51" spans="1:18" ht="20.100000000000001" customHeight="1" x14ac:dyDescent="0.25">
      <c r="C51" s="19">
        <f>C49-C50</f>
        <v>0.4114532470703125</v>
      </c>
      <c r="R51" s="83">
        <f>R49-R50</f>
        <v>0.4114532470703125</v>
      </c>
    </row>
    <row r="53" spans="1:18" ht="20.100000000000001" customHeight="1" x14ac:dyDescent="0.25">
      <c r="A53" s="56"/>
    </row>
    <row r="54" spans="1:18" ht="20.100000000000001" customHeight="1" x14ac:dyDescent="0.25">
      <c r="A54" s="56"/>
    </row>
    <row r="55" spans="1:18" ht="20.100000000000001" customHeight="1" x14ac:dyDescent="0.25">
      <c r="A55" s="56"/>
    </row>
    <row r="56" spans="1:18" ht="20.100000000000001" customHeight="1" x14ac:dyDescent="0.25">
      <c r="A56" s="56"/>
    </row>
    <row r="57" spans="1:18" ht="20.100000000000001" customHeight="1" x14ac:dyDescent="0.25">
      <c r="A57" s="56"/>
    </row>
    <row r="58" spans="1:18" ht="20.100000000000001" customHeight="1" x14ac:dyDescent="0.25">
      <c r="A58" s="56"/>
    </row>
    <row r="59" spans="1:18" ht="20.100000000000001" customHeight="1" x14ac:dyDescent="0.25">
      <c r="A59" s="56"/>
    </row>
    <row r="60" spans="1:18" ht="20.100000000000001" customHeight="1" x14ac:dyDescent="0.25">
      <c r="A60" s="56"/>
    </row>
    <row r="61" spans="1:18" ht="20.100000000000001" customHeight="1" x14ac:dyDescent="0.25">
      <c r="A61" s="56"/>
    </row>
    <row r="62" spans="1:18" ht="20.100000000000001" customHeight="1" x14ac:dyDescent="0.25">
      <c r="A62" s="56"/>
    </row>
    <row r="63" spans="1:18" ht="20.100000000000001" customHeight="1" x14ac:dyDescent="0.25">
      <c r="A63" s="56"/>
    </row>
    <row r="64" spans="1:18" ht="20.100000000000001" customHeight="1" x14ac:dyDescent="0.25">
      <c r="A64" s="56"/>
    </row>
    <row r="65" spans="1:1" ht="20.100000000000001" customHeight="1" x14ac:dyDescent="0.25">
      <c r="A65" s="56"/>
    </row>
    <row r="66" spans="1:1" ht="20.100000000000001" customHeight="1" x14ac:dyDescent="0.25">
      <c r="A66" s="56"/>
    </row>
    <row r="67" spans="1:1" ht="20.100000000000001" customHeight="1" x14ac:dyDescent="0.25">
      <c r="A67" s="56"/>
    </row>
    <row r="68" spans="1:1" ht="20.100000000000001" customHeight="1" x14ac:dyDescent="0.25">
      <c r="A68" s="56"/>
    </row>
    <row r="69" spans="1:1" ht="20.100000000000001" customHeight="1" x14ac:dyDescent="0.25">
      <c r="A69" s="56"/>
    </row>
    <row r="70" spans="1:1" ht="20.100000000000001" customHeight="1" x14ac:dyDescent="0.25">
      <c r="A70" s="56"/>
    </row>
    <row r="71" spans="1:1" ht="20.100000000000001" customHeight="1" x14ac:dyDescent="0.25">
      <c r="A71" s="56"/>
    </row>
    <row r="72" spans="1:1" ht="20.100000000000001" customHeight="1" x14ac:dyDescent="0.25">
      <c r="A72" s="56"/>
    </row>
    <row r="73" spans="1:1" ht="20.100000000000001" customHeight="1" x14ac:dyDescent="0.25">
      <c r="A73" s="56"/>
    </row>
    <row r="74" spans="1:1" ht="20.100000000000001" customHeight="1" x14ac:dyDescent="0.25">
      <c r="A74" s="56"/>
    </row>
    <row r="75" spans="1:1" ht="20.100000000000001" customHeight="1" x14ac:dyDescent="0.25">
      <c r="A75" s="56"/>
    </row>
    <row r="76" spans="1:1" ht="20.100000000000001" customHeight="1" x14ac:dyDescent="0.25">
      <c r="A76" s="56"/>
    </row>
    <row r="77" spans="1:1" ht="20.100000000000001" customHeight="1" x14ac:dyDescent="0.25">
      <c r="A77" s="56"/>
    </row>
    <row r="78" spans="1:1" ht="20.100000000000001" customHeight="1" x14ac:dyDescent="0.25">
      <c r="A78" s="56"/>
    </row>
    <row r="79" spans="1:1" ht="20.100000000000001" customHeight="1" x14ac:dyDescent="0.25">
      <c r="A79" s="56"/>
    </row>
    <row r="80" spans="1:1" ht="20.100000000000001" customHeight="1" x14ac:dyDescent="0.25">
      <c r="A80" s="56"/>
    </row>
    <row r="81" spans="1:1" ht="20.100000000000001" customHeight="1" x14ac:dyDescent="0.25">
      <c r="A81" s="56"/>
    </row>
    <row r="82" spans="1:1" ht="20.100000000000001" customHeight="1" x14ac:dyDescent="0.25">
      <c r="A82" s="56"/>
    </row>
    <row r="83" spans="1:1" ht="20.100000000000001" customHeight="1" x14ac:dyDescent="0.25">
      <c r="A83" s="56"/>
    </row>
    <row r="84" spans="1:1" ht="20.100000000000001" customHeight="1" x14ac:dyDescent="0.25">
      <c r="A84" s="56"/>
    </row>
    <row r="85" spans="1:1" ht="20.100000000000001" customHeight="1" x14ac:dyDescent="0.25">
      <c r="A85" s="56"/>
    </row>
    <row r="86" spans="1:1" ht="20.100000000000001" customHeight="1" x14ac:dyDescent="0.25">
      <c r="A86" s="56"/>
    </row>
    <row r="87" spans="1:1" ht="20.100000000000001" customHeight="1" x14ac:dyDescent="0.25">
      <c r="A87" s="56"/>
    </row>
    <row r="88" spans="1:1" ht="20.100000000000001" customHeight="1" x14ac:dyDescent="0.25">
      <c r="A88" s="56"/>
    </row>
    <row r="89" spans="1:1" ht="20.100000000000001" customHeight="1" x14ac:dyDescent="0.25">
      <c r="A89" s="56"/>
    </row>
    <row r="90" spans="1:1" ht="20.100000000000001" customHeight="1" x14ac:dyDescent="0.25">
      <c r="A90" s="56"/>
    </row>
    <row r="91" spans="1:1" ht="20.100000000000001" customHeight="1" x14ac:dyDescent="0.25">
      <c r="A91" s="56"/>
    </row>
    <row r="92" spans="1:1" ht="20.100000000000001" customHeight="1" x14ac:dyDescent="0.25">
      <c r="A92" s="56"/>
    </row>
    <row r="93" spans="1:1" ht="20.100000000000001" customHeight="1" x14ac:dyDescent="0.25">
      <c r="A93" s="56"/>
    </row>
    <row r="94" spans="1:1" ht="20.100000000000001" customHeight="1" x14ac:dyDescent="0.25">
      <c r="A94" s="56"/>
    </row>
    <row r="95" spans="1:1" ht="20.100000000000001" customHeight="1" x14ac:dyDescent="0.25">
      <c r="A95" s="56"/>
    </row>
    <row r="96" spans="1:1" ht="20.100000000000001" customHeight="1" x14ac:dyDescent="0.25">
      <c r="A96" s="56"/>
    </row>
  </sheetData>
  <mergeCells count="6">
    <mergeCell ref="R4:R5"/>
    <mergeCell ref="D4:I4"/>
    <mergeCell ref="J4:Q4"/>
    <mergeCell ref="A4:A5"/>
    <mergeCell ref="B4:B5"/>
    <mergeCell ref="C4:C5"/>
  </mergeCells>
  <pageMargins left="1.2" right="0.2" top="0.75" bottom="0.75" header="0.3" footer="0.3"/>
  <pageSetup paperSize="300" scale="70" orientation="portrait" verticalDpi="72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X98"/>
  <sheetViews>
    <sheetView topLeftCell="C19" zoomScale="50" zoomScaleNormal="50" workbookViewId="0">
      <selection activeCell="G48" sqref="G48"/>
    </sheetView>
  </sheetViews>
  <sheetFormatPr defaultRowHeight="20.100000000000001" customHeight="1" x14ac:dyDescent="0.25"/>
  <cols>
    <col min="1" max="1" width="4" style="34" customWidth="1"/>
    <col min="2" max="2" width="54.140625" style="19" customWidth="1"/>
    <col min="3" max="3" width="20.85546875" style="19" customWidth="1"/>
    <col min="4" max="4" width="19" style="19" customWidth="1"/>
    <col min="5" max="5" width="23.5703125" style="19" customWidth="1"/>
    <col min="6" max="6" width="21.85546875" style="19" customWidth="1"/>
    <col min="7" max="8" width="21.140625" style="19" customWidth="1"/>
    <col min="9" max="9" width="21" style="19" customWidth="1"/>
    <col min="10" max="10" width="24.42578125" style="19" customWidth="1"/>
    <col min="11" max="11" width="22.7109375" style="19" customWidth="1"/>
    <col min="12" max="12" width="27.85546875" style="19" customWidth="1"/>
    <col min="13" max="15" width="22.5703125" style="19" customWidth="1"/>
    <col min="16" max="16" width="18.7109375" style="19" customWidth="1"/>
    <col min="17" max="17" width="19.42578125" style="34" customWidth="1"/>
    <col min="18" max="18" width="23.5703125" style="34" customWidth="1"/>
    <col min="19" max="19" width="5.140625" style="34" customWidth="1"/>
    <col min="20" max="20" width="23" style="19" customWidth="1"/>
    <col min="21" max="21" width="23" style="34" customWidth="1"/>
    <col min="22" max="22" width="9.140625" style="34"/>
    <col min="23" max="23" width="16.7109375" style="34" bestFit="1" customWidth="1"/>
    <col min="24" max="24" width="9.140625" style="34"/>
    <col min="25" max="25" width="18.28515625" style="34" bestFit="1" customWidth="1"/>
    <col min="26" max="26" width="19.7109375" style="34" bestFit="1" customWidth="1"/>
    <col min="27" max="49" width="9.140625" style="34"/>
    <col min="50" max="50" width="36.140625" style="34" customWidth="1"/>
    <col min="51" max="16384" width="9.140625" style="34"/>
  </cols>
  <sheetData>
    <row r="1" spans="1:50" ht="20.100000000000001" customHeight="1" x14ac:dyDescent="0.25">
      <c r="B1" s="34"/>
      <c r="C1" s="34"/>
    </row>
    <row r="2" spans="1:50" ht="20.100000000000001" customHeight="1" x14ac:dyDescent="0.25">
      <c r="A2" s="34" t="s">
        <v>85</v>
      </c>
    </row>
    <row r="4" spans="1:50" s="44" customFormat="1" ht="20.100000000000001" customHeight="1" x14ac:dyDescent="0.25">
      <c r="A4" s="277" t="s">
        <v>18</v>
      </c>
      <c r="B4" s="277" t="s">
        <v>50</v>
      </c>
      <c r="C4" s="279" t="s">
        <v>51</v>
      </c>
      <c r="D4" s="279" t="s">
        <v>20</v>
      </c>
      <c r="E4" s="279"/>
      <c r="F4" s="279"/>
      <c r="G4" s="279"/>
      <c r="H4" s="279"/>
      <c r="I4" s="279"/>
      <c r="J4" s="277" t="s">
        <v>19</v>
      </c>
      <c r="K4" s="277"/>
      <c r="L4" s="277"/>
      <c r="M4" s="277"/>
      <c r="N4" s="277"/>
      <c r="O4" s="277"/>
      <c r="P4" s="277"/>
      <c r="Q4" s="277"/>
      <c r="R4" s="275" t="s">
        <v>52</v>
      </c>
      <c r="T4" s="45"/>
      <c r="AX4" s="45"/>
    </row>
    <row r="5" spans="1:50" s="44" customFormat="1" ht="20.100000000000001" customHeight="1" x14ac:dyDescent="0.25">
      <c r="A5" s="277"/>
      <c r="B5" s="277"/>
      <c r="C5" s="279"/>
      <c r="D5" s="180" t="s">
        <v>21</v>
      </c>
      <c r="E5" s="180" t="s">
        <v>22</v>
      </c>
      <c r="F5" s="180" t="s">
        <v>23</v>
      </c>
      <c r="G5" s="180" t="s">
        <v>40</v>
      </c>
      <c r="H5" s="180" t="s">
        <v>38</v>
      </c>
      <c r="I5" s="180" t="s">
        <v>24</v>
      </c>
      <c r="J5" s="180" t="s">
        <v>26</v>
      </c>
      <c r="K5" s="180" t="s">
        <v>27</v>
      </c>
      <c r="L5" s="180" t="s">
        <v>25</v>
      </c>
      <c r="M5" s="180" t="s">
        <v>38</v>
      </c>
      <c r="N5" s="180" t="s">
        <v>39</v>
      </c>
      <c r="O5" s="180" t="s">
        <v>45</v>
      </c>
      <c r="P5" s="180" t="s">
        <v>23</v>
      </c>
      <c r="Q5" s="176" t="s">
        <v>24</v>
      </c>
      <c r="R5" s="276"/>
      <c r="T5" s="45"/>
    </row>
    <row r="6" spans="1:50" s="44" customFormat="1" ht="20.100000000000001" customHeight="1" x14ac:dyDescent="0.25">
      <c r="A6" s="175"/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75"/>
      <c r="R6" s="175"/>
      <c r="T6" s="45"/>
      <c r="AX6" s="104"/>
    </row>
    <row r="7" spans="1:50" ht="20.100000000000001" customHeight="1" x14ac:dyDescent="0.25">
      <c r="A7" s="76">
        <v>1</v>
      </c>
      <c r="B7" s="49" t="s">
        <v>1</v>
      </c>
      <c r="C7" s="82">
        <v>633475000</v>
      </c>
      <c r="D7" s="82"/>
      <c r="E7" s="82"/>
      <c r="F7" s="82"/>
      <c r="G7" s="82"/>
      <c r="H7" s="82"/>
      <c r="I7" s="82">
        <f>SUM(D7:H7)</f>
        <v>0</v>
      </c>
      <c r="J7" s="82"/>
      <c r="K7" s="82"/>
      <c r="L7" s="82"/>
      <c r="M7" s="82"/>
      <c r="N7" s="82"/>
      <c r="O7" s="82"/>
      <c r="P7" s="82"/>
      <c r="Q7" s="82">
        <f>SUM(J7:P7)</f>
        <v>0</v>
      </c>
      <c r="R7" s="87">
        <f t="shared" ref="R7:R48" si="0">C7-I7+Q7</f>
        <v>633475000</v>
      </c>
      <c r="U7" s="83"/>
    </row>
    <row r="8" spans="1:50" ht="20.100000000000001" customHeight="1" x14ac:dyDescent="0.25">
      <c r="A8" s="76">
        <f>+A7+1</f>
        <v>2</v>
      </c>
      <c r="B8" s="49" t="s">
        <v>0</v>
      </c>
      <c r="C8" s="82">
        <v>0</v>
      </c>
      <c r="D8" s="82"/>
      <c r="E8" s="82"/>
      <c r="F8" s="82"/>
      <c r="G8" s="82"/>
      <c r="H8" s="82"/>
      <c r="I8" s="82">
        <f t="shared" ref="I8:I48" si="1">SUM(D8:H8)</f>
        <v>0</v>
      </c>
      <c r="J8" s="82"/>
      <c r="K8" s="82"/>
      <c r="L8" s="82"/>
      <c r="M8" s="82"/>
      <c r="N8" s="82"/>
      <c r="O8" s="82"/>
      <c r="P8" s="82"/>
      <c r="Q8" s="82">
        <f t="shared" ref="Q8:Q48" si="2">SUM(J8:P8)</f>
        <v>0</v>
      </c>
      <c r="R8" s="87">
        <f t="shared" si="0"/>
        <v>0</v>
      </c>
      <c r="U8" s="83"/>
      <c r="AX8" s="83"/>
    </row>
    <row r="9" spans="1:50" ht="20.100000000000001" customHeight="1" x14ac:dyDescent="0.25">
      <c r="A9" s="76">
        <f t="shared" ref="A9:A44" si="3">+A8+1</f>
        <v>3</v>
      </c>
      <c r="B9" s="49" t="s">
        <v>6</v>
      </c>
      <c r="C9" s="82">
        <v>0</v>
      </c>
      <c r="D9" s="82"/>
      <c r="E9" s="82"/>
      <c r="F9" s="82"/>
      <c r="G9" s="82"/>
      <c r="H9" s="82"/>
      <c r="I9" s="82">
        <f t="shared" si="1"/>
        <v>0</v>
      </c>
      <c r="J9" s="82"/>
      <c r="K9" s="82"/>
      <c r="L9" s="82"/>
      <c r="M9" s="82"/>
      <c r="N9" s="82"/>
      <c r="O9" s="82"/>
      <c r="P9" s="82"/>
      <c r="Q9" s="82">
        <f t="shared" si="2"/>
        <v>0</v>
      </c>
      <c r="R9" s="87">
        <f t="shared" si="0"/>
        <v>0</v>
      </c>
      <c r="U9" s="83"/>
    </row>
    <row r="10" spans="1:50" ht="20.100000000000001" customHeight="1" x14ac:dyDescent="0.25">
      <c r="A10" s="76">
        <f t="shared" si="3"/>
        <v>4</v>
      </c>
      <c r="B10" s="49" t="s">
        <v>53</v>
      </c>
      <c r="C10" s="82">
        <v>167840683</v>
      </c>
      <c r="D10" s="82"/>
      <c r="E10" s="82"/>
      <c r="F10" s="82"/>
      <c r="G10" s="82"/>
      <c r="H10" s="82"/>
      <c r="I10" s="82">
        <f t="shared" si="1"/>
        <v>0</v>
      </c>
      <c r="J10" s="82"/>
      <c r="K10" s="82"/>
      <c r="L10" s="82"/>
      <c r="M10" s="82"/>
      <c r="N10" s="82"/>
      <c r="O10" s="82"/>
      <c r="P10" s="82"/>
      <c r="Q10" s="82">
        <f t="shared" si="2"/>
        <v>0</v>
      </c>
      <c r="R10" s="87">
        <f t="shared" si="0"/>
        <v>167840683</v>
      </c>
      <c r="U10" s="83"/>
    </row>
    <row r="11" spans="1:50" ht="20.100000000000001" customHeight="1" x14ac:dyDescent="0.25">
      <c r="A11" s="76">
        <f t="shared" si="3"/>
        <v>5</v>
      </c>
      <c r="B11" s="49" t="s">
        <v>54</v>
      </c>
      <c r="C11" s="82">
        <v>0</v>
      </c>
      <c r="D11" s="82"/>
      <c r="E11" s="82"/>
      <c r="F11" s="82"/>
      <c r="G11" s="82"/>
      <c r="H11" s="82"/>
      <c r="I11" s="82">
        <f t="shared" si="1"/>
        <v>0</v>
      </c>
      <c r="J11" s="82"/>
      <c r="K11" s="82"/>
      <c r="L11" s="82"/>
      <c r="M11" s="82"/>
      <c r="N11" s="82"/>
      <c r="O11" s="82"/>
      <c r="P11" s="82"/>
      <c r="Q11" s="82">
        <f t="shared" si="2"/>
        <v>0</v>
      </c>
      <c r="R11" s="87">
        <f t="shared" si="0"/>
        <v>0</v>
      </c>
      <c r="U11" s="83"/>
    </row>
    <row r="12" spans="1:50" ht="20.100000000000001" customHeight="1" x14ac:dyDescent="0.25">
      <c r="A12" s="76">
        <f t="shared" si="3"/>
        <v>6</v>
      </c>
      <c r="B12" s="49" t="s">
        <v>3</v>
      </c>
      <c r="C12" s="82">
        <v>832022000</v>
      </c>
      <c r="D12" s="82"/>
      <c r="E12" s="82"/>
      <c r="F12" s="82"/>
      <c r="G12" s="82"/>
      <c r="H12" s="82"/>
      <c r="I12" s="82">
        <f t="shared" si="1"/>
        <v>0</v>
      </c>
      <c r="J12" s="82"/>
      <c r="K12" s="82"/>
      <c r="L12" s="82"/>
      <c r="M12" s="82"/>
      <c r="N12" s="82"/>
      <c r="O12" s="82"/>
      <c r="P12" s="82"/>
      <c r="Q12" s="82">
        <f t="shared" si="2"/>
        <v>0</v>
      </c>
      <c r="R12" s="87">
        <f t="shared" si="0"/>
        <v>832022000</v>
      </c>
      <c r="U12" s="83"/>
    </row>
    <row r="13" spans="1:50" ht="20.100000000000001" customHeight="1" x14ac:dyDescent="0.25">
      <c r="A13" s="76">
        <f t="shared" si="3"/>
        <v>7</v>
      </c>
      <c r="B13" s="49" t="s">
        <v>55</v>
      </c>
      <c r="C13" s="82">
        <v>0</v>
      </c>
      <c r="D13" s="82"/>
      <c r="E13" s="82"/>
      <c r="F13" s="82"/>
      <c r="G13" s="82"/>
      <c r="H13" s="82"/>
      <c r="I13" s="82">
        <f t="shared" si="1"/>
        <v>0</v>
      </c>
      <c r="J13" s="82"/>
      <c r="K13" s="82"/>
      <c r="L13" s="82"/>
      <c r="M13" s="82"/>
      <c r="N13" s="82"/>
      <c r="O13" s="82"/>
      <c r="P13" s="82"/>
      <c r="Q13" s="82">
        <f>J13+K13+L13+M13+N13+O13+P13</f>
        <v>0</v>
      </c>
      <c r="R13" s="87">
        <f t="shared" si="0"/>
        <v>0</v>
      </c>
      <c r="U13" s="83"/>
    </row>
    <row r="14" spans="1:50" ht="20.100000000000001" customHeight="1" x14ac:dyDescent="0.25">
      <c r="A14" s="76">
        <f t="shared" si="3"/>
        <v>8</v>
      </c>
      <c r="B14" s="49" t="s">
        <v>56</v>
      </c>
      <c r="C14" s="82">
        <v>88562000</v>
      </c>
      <c r="D14" s="82"/>
      <c r="E14" s="82"/>
      <c r="F14" s="82"/>
      <c r="G14" s="82"/>
      <c r="H14" s="82"/>
      <c r="I14" s="82">
        <f t="shared" si="1"/>
        <v>0</v>
      </c>
      <c r="J14" s="82"/>
      <c r="K14" s="82"/>
      <c r="L14" s="82"/>
      <c r="M14" s="82"/>
      <c r="N14" s="82"/>
      <c r="O14" s="82"/>
      <c r="P14" s="82"/>
      <c r="Q14" s="82">
        <f t="shared" si="2"/>
        <v>0</v>
      </c>
      <c r="R14" s="87">
        <f t="shared" si="0"/>
        <v>88562000</v>
      </c>
      <c r="U14" s="83"/>
    </row>
    <row r="15" spans="1:50" ht="20.100000000000001" customHeight="1" x14ac:dyDescent="0.25">
      <c r="A15" s="76">
        <f t="shared" si="3"/>
        <v>9</v>
      </c>
      <c r="B15" s="49" t="s">
        <v>57</v>
      </c>
      <c r="C15" s="82">
        <v>13145182465.870001</v>
      </c>
      <c r="D15" s="82"/>
      <c r="E15" s="82"/>
      <c r="F15" s="82"/>
      <c r="G15" s="82"/>
      <c r="H15" s="82"/>
      <c r="I15" s="82">
        <f t="shared" si="1"/>
        <v>0</v>
      </c>
      <c r="J15" s="82"/>
      <c r="K15" s="82"/>
      <c r="L15" s="82"/>
      <c r="M15" s="82"/>
      <c r="N15" s="82"/>
      <c r="O15" s="82"/>
      <c r="P15" s="82"/>
      <c r="Q15" s="82">
        <f t="shared" si="2"/>
        <v>0</v>
      </c>
      <c r="R15" s="87">
        <f t="shared" si="0"/>
        <v>13145182465.870001</v>
      </c>
      <c r="U15" s="83"/>
      <c r="W15" s="83"/>
    </row>
    <row r="16" spans="1:50" ht="20.100000000000001" customHeight="1" x14ac:dyDescent="0.25">
      <c r="A16" s="76">
        <f t="shared" si="3"/>
        <v>10</v>
      </c>
      <c r="B16" s="49" t="s">
        <v>58</v>
      </c>
      <c r="C16" s="82">
        <v>11674966000</v>
      </c>
      <c r="D16" s="82"/>
      <c r="E16" s="82"/>
      <c r="F16" s="82"/>
      <c r="G16" s="82"/>
      <c r="H16" s="82"/>
      <c r="I16" s="82">
        <f t="shared" si="1"/>
        <v>0</v>
      </c>
      <c r="J16" s="82"/>
      <c r="K16" s="82"/>
      <c r="L16" s="82"/>
      <c r="M16" s="82"/>
      <c r="N16" s="82"/>
      <c r="O16" s="82"/>
      <c r="P16" s="82"/>
      <c r="Q16" s="82">
        <f t="shared" si="2"/>
        <v>0</v>
      </c>
      <c r="R16" s="87">
        <f t="shared" si="0"/>
        <v>11674966000</v>
      </c>
      <c r="U16" s="83"/>
      <c r="Y16" s="19"/>
      <c r="Z16" s="83"/>
    </row>
    <row r="17" spans="1:21" ht="20.100000000000001" customHeight="1" x14ac:dyDescent="0.25">
      <c r="A17" s="76">
        <f t="shared" si="3"/>
        <v>11</v>
      </c>
      <c r="B17" s="49" t="s">
        <v>59</v>
      </c>
      <c r="C17" s="82">
        <v>0</v>
      </c>
      <c r="D17" s="82"/>
      <c r="E17" s="82"/>
      <c r="F17" s="82"/>
      <c r="G17" s="82"/>
      <c r="H17" s="82"/>
      <c r="I17" s="82">
        <f t="shared" si="1"/>
        <v>0</v>
      </c>
      <c r="J17" s="82"/>
      <c r="K17" s="82"/>
      <c r="L17" s="82"/>
      <c r="M17" s="82"/>
      <c r="N17" s="82"/>
      <c r="O17" s="82"/>
      <c r="P17" s="82"/>
      <c r="Q17" s="82">
        <f t="shared" si="2"/>
        <v>0</v>
      </c>
      <c r="R17" s="87">
        <f t="shared" si="0"/>
        <v>0</v>
      </c>
      <c r="U17" s="83"/>
    </row>
    <row r="18" spans="1:21" ht="20.100000000000001" customHeight="1" x14ac:dyDescent="0.25">
      <c r="A18" s="76">
        <f t="shared" si="3"/>
        <v>12</v>
      </c>
      <c r="B18" s="49" t="s">
        <v>60</v>
      </c>
      <c r="C18" s="82">
        <v>0</v>
      </c>
      <c r="D18" s="82"/>
      <c r="E18" s="82"/>
      <c r="F18" s="82"/>
      <c r="G18" s="82"/>
      <c r="H18" s="82"/>
      <c r="I18" s="82">
        <f t="shared" si="1"/>
        <v>0</v>
      </c>
      <c r="J18" s="82"/>
      <c r="K18" s="82"/>
      <c r="L18" s="82"/>
      <c r="M18" s="82"/>
      <c r="N18" s="82"/>
      <c r="O18" s="82"/>
      <c r="P18" s="82"/>
      <c r="Q18" s="82">
        <f>SUM(J18:P18)</f>
        <v>0</v>
      </c>
      <c r="R18" s="87">
        <f t="shared" si="0"/>
        <v>0</v>
      </c>
      <c r="U18" s="83"/>
    </row>
    <row r="19" spans="1:21" ht="20.100000000000001" customHeight="1" x14ac:dyDescent="0.25">
      <c r="A19" s="76">
        <f t="shared" si="3"/>
        <v>13</v>
      </c>
      <c r="B19" s="49" t="s">
        <v>61</v>
      </c>
      <c r="C19" s="82">
        <v>0</v>
      </c>
      <c r="D19" s="82"/>
      <c r="E19" s="82"/>
      <c r="F19" s="82"/>
      <c r="G19" s="82"/>
      <c r="H19" s="82"/>
      <c r="I19" s="82">
        <f t="shared" si="1"/>
        <v>0</v>
      </c>
      <c r="J19" s="82"/>
      <c r="K19" s="82"/>
      <c r="L19" s="82"/>
      <c r="M19" s="82"/>
      <c r="N19" s="82"/>
      <c r="O19" s="82"/>
      <c r="P19" s="82"/>
      <c r="Q19" s="82">
        <f t="shared" si="2"/>
        <v>0</v>
      </c>
      <c r="R19" s="87">
        <f t="shared" si="0"/>
        <v>0</v>
      </c>
      <c r="U19" s="83"/>
    </row>
    <row r="20" spans="1:21" ht="20.100000000000001" customHeight="1" x14ac:dyDescent="0.25">
      <c r="A20" s="76">
        <f t="shared" si="3"/>
        <v>14</v>
      </c>
      <c r="B20" s="49" t="s">
        <v>62</v>
      </c>
      <c r="C20" s="82">
        <v>0</v>
      </c>
      <c r="D20" s="82"/>
      <c r="E20" s="82"/>
      <c r="F20" s="82"/>
      <c r="G20" s="82"/>
      <c r="H20" s="82"/>
      <c r="I20" s="82">
        <f t="shared" si="1"/>
        <v>0</v>
      </c>
      <c r="J20" s="82"/>
      <c r="K20" s="82"/>
      <c r="L20" s="82"/>
      <c r="M20" s="82"/>
      <c r="N20" s="82"/>
      <c r="O20" s="82"/>
      <c r="P20" s="82"/>
      <c r="Q20" s="82">
        <f t="shared" si="2"/>
        <v>0</v>
      </c>
      <c r="R20" s="87">
        <f t="shared" si="0"/>
        <v>0</v>
      </c>
      <c r="U20" s="83"/>
    </row>
    <row r="21" spans="1:21" ht="20.100000000000001" customHeight="1" x14ac:dyDescent="0.25">
      <c r="A21" s="76">
        <f t="shared" si="3"/>
        <v>15</v>
      </c>
      <c r="B21" s="49" t="s">
        <v>2</v>
      </c>
      <c r="C21" s="82">
        <v>0</v>
      </c>
      <c r="D21" s="82"/>
      <c r="E21" s="82"/>
      <c r="F21" s="82"/>
      <c r="G21" s="82"/>
      <c r="H21" s="82"/>
      <c r="I21" s="82">
        <f t="shared" si="1"/>
        <v>0</v>
      </c>
      <c r="J21" s="82"/>
      <c r="K21" s="82"/>
      <c r="L21" s="82"/>
      <c r="M21" s="82"/>
      <c r="N21" s="82"/>
      <c r="O21" s="82"/>
      <c r="P21" s="82"/>
      <c r="Q21" s="82">
        <f t="shared" si="2"/>
        <v>0</v>
      </c>
      <c r="R21" s="87">
        <f t="shared" si="0"/>
        <v>0</v>
      </c>
      <c r="U21" s="83"/>
    </row>
    <row r="22" spans="1:21" ht="20.100000000000001" customHeight="1" x14ac:dyDescent="0.25">
      <c r="A22" s="76">
        <f t="shared" si="3"/>
        <v>16</v>
      </c>
      <c r="B22" s="49" t="s">
        <v>63</v>
      </c>
      <c r="C22" s="82">
        <v>37514000</v>
      </c>
      <c r="D22" s="82"/>
      <c r="E22" s="82"/>
      <c r="F22" s="82"/>
      <c r="G22" s="82"/>
      <c r="H22" s="82"/>
      <c r="I22" s="82">
        <f t="shared" si="1"/>
        <v>0</v>
      </c>
      <c r="J22" s="82"/>
      <c r="K22" s="82"/>
      <c r="L22" s="82"/>
      <c r="M22" s="82"/>
      <c r="N22" s="82"/>
      <c r="O22" s="82"/>
      <c r="P22" s="82"/>
      <c r="Q22" s="82">
        <f t="shared" si="2"/>
        <v>0</v>
      </c>
      <c r="R22" s="87">
        <f t="shared" si="0"/>
        <v>37514000</v>
      </c>
      <c r="U22" s="83"/>
    </row>
    <row r="23" spans="1:21" ht="20.100000000000001" customHeight="1" x14ac:dyDescent="0.25">
      <c r="A23" s="76">
        <f t="shared" si="3"/>
        <v>17</v>
      </c>
      <c r="B23" s="49" t="s">
        <v>64</v>
      </c>
      <c r="C23" s="82">
        <v>0</v>
      </c>
      <c r="D23" s="82"/>
      <c r="E23" s="82"/>
      <c r="F23" s="82"/>
      <c r="G23" s="82"/>
      <c r="H23" s="82"/>
      <c r="I23" s="82">
        <f t="shared" si="1"/>
        <v>0</v>
      </c>
      <c r="J23" s="82"/>
      <c r="K23" s="82"/>
      <c r="L23" s="82"/>
      <c r="M23" s="82"/>
      <c r="N23" s="82"/>
      <c r="O23" s="82"/>
      <c r="P23" s="82"/>
      <c r="Q23" s="82">
        <f t="shared" si="2"/>
        <v>0</v>
      </c>
      <c r="R23" s="87">
        <f t="shared" si="0"/>
        <v>0</v>
      </c>
      <c r="U23" s="83"/>
    </row>
    <row r="24" spans="1:21" ht="20.100000000000001" customHeight="1" x14ac:dyDescent="0.25">
      <c r="A24" s="76">
        <f t="shared" si="3"/>
        <v>18</v>
      </c>
      <c r="B24" s="49" t="s">
        <v>17</v>
      </c>
      <c r="C24" s="82">
        <v>0</v>
      </c>
      <c r="D24" s="82"/>
      <c r="E24" s="82"/>
      <c r="F24" s="82"/>
      <c r="G24" s="82"/>
      <c r="H24" s="82"/>
      <c r="I24" s="82">
        <f t="shared" si="1"/>
        <v>0</v>
      </c>
      <c r="J24" s="82"/>
      <c r="K24" s="82"/>
      <c r="L24" s="82"/>
      <c r="M24" s="82"/>
      <c r="N24" s="82"/>
      <c r="O24" s="82"/>
      <c r="P24" s="82"/>
      <c r="Q24" s="82">
        <f t="shared" si="2"/>
        <v>0</v>
      </c>
      <c r="R24" s="87">
        <f t="shared" si="0"/>
        <v>0</v>
      </c>
      <c r="U24" s="83"/>
    </row>
    <row r="25" spans="1:21" ht="20.100000000000001" customHeight="1" x14ac:dyDescent="0.25">
      <c r="A25" s="76">
        <f t="shared" si="3"/>
        <v>19</v>
      </c>
      <c r="B25" s="49" t="s">
        <v>65</v>
      </c>
      <c r="C25" s="82">
        <v>0</v>
      </c>
      <c r="D25" s="82"/>
      <c r="E25" s="82"/>
      <c r="F25" s="82"/>
      <c r="G25" s="82"/>
      <c r="H25" s="82"/>
      <c r="I25" s="82">
        <f t="shared" si="1"/>
        <v>0</v>
      </c>
      <c r="J25" s="82"/>
      <c r="K25" s="82"/>
      <c r="L25" s="82"/>
      <c r="M25" s="82"/>
      <c r="N25" s="82"/>
      <c r="O25" s="82"/>
      <c r="P25" s="82"/>
      <c r="Q25" s="82">
        <f t="shared" si="2"/>
        <v>0</v>
      </c>
      <c r="R25" s="87">
        <f t="shared" si="0"/>
        <v>0</v>
      </c>
      <c r="U25" s="83"/>
    </row>
    <row r="26" spans="1:21" ht="20.100000000000001" customHeight="1" x14ac:dyDescent="0.25">
      <c r="A26" s="76">
        <f t="shared" si="3"/>
        <v>20</v>
      </c>
      <c r="B26" s="49" t="s">
        <v>66</v>
      </c>
      <c r="C26" s="82">
        <v>0</v>
      </c>
      <c r="D26" s="82"/>
      <c r="E26" s="82"/>
      <c r="F26" s="82"/>
      <c r="G26" s="82"/>
      <c r="H26" s="82"/>
      <c r="I26" s="82">
        <f t="shared" si="1"/>
        <v>0</v>
      </c>
      <c r="J26" s="82"/>
      <c r="K26" s="82"/>
      <c r="L26" s="82"/>
      <c r="M26" s="82"/>
      <c r="N26" s="82"/>
      <c r="O26" s="82"/>
      <c r="P26" s="82"/>
      <c r="Q26" s="82">
        <f t="shared" si="2"/>
        <v>0</v>
      </c>
      <c r="R26" s="87">
        <f t="shared" si="0"/>
        <v>0</v>
      </c>
      <c r="U26" s="83"/>
    </row>
    <row r="27" spans="1:21" ht="57" customHeight="1" x14ac:dyDescent="0.25">
      <c r="A27" s="76">
        <f t="shared" si="3"/>
        <v>21</v>
      </c>
      <c r="B27" s="132" t="s">
        <v>67</v>
      </c>
      <c r="C27" s="82">
        <v>0</v>
      </c>
      <c r="D27" s="82"/>
      <c r="E27" s="82"/>
      <c r="F27" s="82"/>
      <c r="G27" s="82"/>
      <c r="H27" s="82"/>
      <c r="I27" s="82">
        <f t="shared" si="1"/>
        <v>0</v>
      </c>
      <c r="J27" s="82"/>
      <c r="K27" s="82"/>
      <c r="L27" s="82"/>
      <c r="M27" s="82"/>
      <c r="N27" s="82"/>
      <c r="O27" s="82"/>
      <c r="P27" s="82"/>
      <c r="Q27" s="82">
        <f t="shared" si="2"/>
        <v>0</v>
      </c>
      <c r="R27" s="87">
        <f t="shared" si="0"/>
        <v>0</v>
      </c>
      <c r="U27" s="83"/>
    </row>
    <row r="28" spans="1:21" ht="23.25" customHeight="1" x14ac:dyDescent="0.25">
      <c r="A28" s="76">
        <f t="shared" si="3"/>
        <v>22</v>
      </c>
      <c r="B28" s="49" t="s">
        <v>68</v>
      </c>
      <c r="C28" s="82">
        <v>0</v>
      </c>
      <c r="D28" s="82"/>
      <c r="E28" s="82"/>
      <c r="F28" s="82"/>
      <c r="G28" s="82"/>
      <c r="H28" s="82"/>
      <c r="I28" s="82">
        <f t="shared" si="1"/>
        <v>0</v>
      </c>
      <c r="J28" s="82"/>
      <c r="K28" s="82"/>
      <c r="L28" s="82"/>
      <c r="M28" s="82"/>
      <c r="N28" s="82"/>
      <c r="O28" s="82"/>
      <c r="P28" s="82"/>
      <c r="Q28" s="82">
        <f t="shared" si="2"/>
        <v>0</v>
      </c>
      <c r="R28" s="87">
        <f t="shared" si="0"/>
        <v>0</v>
      </c>
      <c r="U28" s="83"/>
    </row>
    <row r="29" spans="1:21" ht="30.75" customHeight="1" x14ac:dyDescent="0.25">
      <c r="A29" s="76">
        <f t="shared" si="3"/>
        <v>23</v>
      </c>
      <c r="B29" s="132" t="s">
        <v>69</v>
      </c>
      <c r="C29" s="82">
        <v>0</v>
      </c>
      <c r="D29" s="82"/>
      <c r="E29" s="82"/>
      <c r="F29" s="82"/>
      <c r="G29" s="82"/>
      <c r="H29" s="82"/>
      <c r="I29" s="82">
        <f t="shared" si="1"/>
        <v>0</v>
      </c>
      <c r="J29" s="82"/>
      <c r="K29" s="82"/>
      <c r="L29" s="82"/>
      <c r="M29" s="82"/>
      <c r="N29" s="82"/>
      <c r="O29" s="82"/>
      <c r="P29" s="82"/>
      <c r="Q29" s="82">
        <f t="shared" si="2"/>
        <v>0</v>
      </c>
      <c r="R29" s="87">
        <f t="shared" si="0"/>
        <v>0</v>
      </c>
      <c r="U29" s="83"/>
    </row>
    <row r="30" spans="1:21" ht="20.100000000000001" customHeight="1" x14ac:dyDescent="0.25">
      <c r="A30" s="76">
        <f t="shared" si="3"/>
        <v>24</v>
      </c>
      <c r="B30" s="49" t="s">
        <v>70</v>
      </c>
      <c r="C30" s="82">
        <v>40584000</v>
      </c>
      <c r="D30" s="82"/>
      <c r="E30" s="82"/>
      <c r="F30" s="82"/>
      <c r="G30" s="82"/>
      <c r="H30" s="82"/>
      <c r="I30" s="82">
        <f t="shared" si="1"/>
        <v>0</v>
      </c>
      <c r="J30" s="82"/>
      <c r="K30" s="82"/>
      <c r="L30" s="82"/>
      <c r="M30" s="82"/>
      <c r="N30" s="82"/>
      <c r="O30" s="82"/>
      <c r="P30" s="82"/>
      <c r="Q30" s="82">
        <f t="shared" si="2"/>
        <v>0</v>
      </c>
      <c r="R30" s="87">
        <f t="shared" si="0"/>
        <v>40584000</v>
      </c>
      <c r="U30" s="83"/>
    </row>
    <row r="31" spans="1:21" ht="20.100000000000001" customHeight="1" x14ac:dyDescent="0.25">
      <c r="A31" s="76">
        <f t="shared" si="3"/>
        <v>25</v>
      </c>
      <c r="B31" s="49" t="s">
        <v>71</v>
      </c>
      <c r="C31" s="82">
        <v>0</v>
      </c>
      <c r="D31" s="82"/>
      <c r="E31" s="82"/>
      <c r="F31" s="82"/>
      <c r="G31" s="82"/>
      <c r="H31" s="82"/>
      <c r="I31" s="82">
        <f t="shared" si="1"/>
        <v>0</v>
      </c>
      <c r="J31" s="82"/>
      <c r="K31" s="82"/>
      <c r="L31" s="82"/>
      <c r="M31" s="82"/>
      <c r="N31" s="82"/>
      <c r="O31" s="82"/>
      <c r="P31" s="82"/>
      <c r="Q31" s="82">
        <f t="shared" si="2"/>
        <v>0</v>
      </c>
      <c r="R31" s="87">
        <f t="shared" si="0"/>
        <v>0</v>
      </c>
      <c r="U31" s="83"/>
    </row>
    <row r="32" spans="1:21" ht="20.100000000000001" customHeight="1" x14ac:dyDescent="0.25">
      <c r="A32" s="76">
        <f t="shared" si="3"/>
        <v>26</v>
      </c>
      <c r="B32" s="49" t="s">
        <v>72</v>
      </c>
      <c r="C32" s="82">
        <v>0</v>
      </c>
      <c r="D32" s="82"/>
      <c r="E32" s="82"/>
      <c r="F32" s="82"/>
      <c r="G32" s="82"/>
      <c r="H32" s="82"/>
      <c r="I32" s="82">
        <f t="shared" si="1"/>
        <v>0</v>
      </c>
      <c r="J32" s="82"/>
      <c r="K32" s="82"/>
      <c r="L32" s="82"/>
      <c r="M32" s="82"/>
      <c r="N32" s="82"/>
      <c r="O32" s="82"/>
      <c r="P32" s="82"/>
      <c r="Q32" s="82">
        <f t="shared" si="2"/>
        <v>0</v>
      </c>
      <c r="R32" s="87">
        <f t="shared" si="0"/>
        <v>0</v>
      </c>
      <c r="U32" s="83"/>
    </row>
    <row r="33" spans="1:21" ht="20.100000000000001" customHeight="1" x14ac:dyDescent="0.25">
      <c r="A33" s="76">
        <f t="shared" si="3"/>
        <v>27</v>
      </c>
      <c r="B33" s="49" t="s">
        <v>7</v>
      </c>
      <c r="C33" s="82">
        <v>48502000</v>
      </c>
      <c r="D33" s="82"/>
      <c r="E33" s="82"/>
      <c r="F33" s="82"/>
      <c r="G33" s="82"/>
      <c r="H33" s="82"/>
      <c r="I33" s="82">
        <f t="shared" si="1"/>
        <v>0</v>
      </c>
      <c r="J33" s="82"/>
      <c r="K33" s="82"/>
      <c r="L33" s="82"/>
      <c r="M33" s="82"/>
      <c r="N33" s="82"/>
      <c r="O33" s="82"/>
      <c r="P33" s="82"/>
      <c r="Q33" s="82">
        <f t="shared" si="2"/>
        <v>0</v>
      </c>
      <c r="R33" s="87">
        <f t="shared" si="0"/>
        <v>48502000</v>
      </c>
      <c r="U33" s="83"/>
    </row>
    <row r="34" spans="1:21" ht="27.75" customHeight="1" x14ac:dyDescent="0.25">
      <c r="A34" s="76">
        <f t="shared" si="3"/>
        <v>28</v>
      </c>
      <c r="B34" s="132" t="s">
        <v>73</v>
      </c>
      <c r="C34" s="82">
        <v>93060000</v>
      </c>
      <c r="D34" s="82"/>
      <c r="E34" s="82"/>
      <c r="F34" s="82"/>
      <c r="G34" s="82"/>
      <c r="H34" s="82"/>
      <c r="I34" s="82">
        <f t="shared" si="1"/>
        <v>0</v>
      </c>
      <c r="J34" s="82"/>
      <c r="K34" s="82"/>
      <c r="L34" s="82"/>
      <c r="M34" s="82"/>
      <c r="N34" s="82"/>
      <c r="O34" s="82"/>
      <c r="P34" s="82"/>
      <c r="Q34" s="82">
        <f t="shared" si="2"/>
        <v>0</v>
      </c>
      <c r="R34" s="87">
        <f t="shared" si="0"/>
        <v>93060000</v>
      </c>
      <c r="U34" s="83"/>
    </row>
    <row r="35" spans="1:21" ht="20.100000000000001" customHeight="1" x14ac:dyDescent="0.25">
      <c r="A35" s="76">
        <f t="shared" si="3"/>
        <v>29</v>
      </c>
      <c r="B35" s="49" t="s">
        <v>74</v>
      </c>
      <c r="C35" s="82">
        <v>0</v>
      </c>
      <c r="D35" s="82"/>
      <c r="E35" s="82"/>
      <c r="F35" s="82"/>
      <c r="G35" s="82"/>
      <c r="H35" s="82"/>
      <c r="I35" s="82">
        <f t="shared" si="1"/>
        <v>0</v>
      </c>
      <c r="J35" s="82"/>
      <c r="K35" s="82"/>
      <c r="L35" s="82"/>
      <c r="M35" s="82"/>
      <c r="N35" s="82"/>
      <c r="O35" s="82"/>
      <c r="P35" s="82"/>
      <c r="Q35" s="82">
        <f t="shared" si="2"/>
        <v>0</v>
      </c>
      <c r="R35" s="87">
        <f t="shared" si="0"/>
        <v>0</v>
      </c>
      <c r="U35" s="83"/>
    </row>
    <row r="36" spans="1:21" ht="20.100000000000001" customHeight="1" x14ac:dyDescent="0.25">
      <c r="A36" s="76">
        <f t="shared" si="3"/>
        <v>30</v>
      </c>
      <c r="B36" s="49" t="s">
        <v>75</v>
      </c>
      <c r="C36" s="82">
        <v>0</v>
      </c>
      <c r="D36" s="82"/>
      <c r="E36" s="82"/>
      <c r="F36" s="82"/>
      <c r="G36" s="82"/>
      <c r="H36" s="82"/>
      <c r="I36" s="82">
        <f t="shared" si="1"/>
        <v>0</v>
      </c>
      <c r="J36" s="82"/>
      <c r="K36" s="82"/>
      <c r="L36" s="82"/>
      <c r="M36" s="82"/>
      <c r="N36" s="82"/>
      <c r="O36" s="82"/>
      <c r="P36" s="82"/>
      <c r="Q36" s="82">
        <f t="shared" si="2"/>
        <v>0</v>
      </c>
      <c r="R36" s="87">
        <f t="shared" si="0"/>
        <v>0</v>
      </c>
      <c r="U36" s="83"/>
    </row>
    <row r="37" spans="1:21" ht="20.100000000000001" customHeight="1" x14ac:dyDescent="0.25">
      <c r="A37" s="76">
        <f t="shared" si="3"/>
        <v>31</v>
      </c>
      <c r="B37" s="49" t="s">
        <v>8</v>
      </c>
      <c r="C37" s="82">
        <v>0</v>
      </c>
      <c r="D37" s="82"/>
      <c r="E37" s="82"/>
      <c r="F37" s="82"/>
      <c r="G37" s="82"/>
      <c r="H37" s="82"/>
      <c r="I37" s="82">
        <f t="shared" si="1"/>
        <v>0</v>
      </c>
      <c r="J37" s="82"/>
      <c r="K37" s="82"/>
      <c r="L37" s="82"/>
      <c r="M37" s="82"/>
      <c r="N37" s="82"/>
      <c r="O37" s="82"/>
      <c r="P37" s="82"/>
      <c r="Q37" s="82">
        <f t="shared" si="2"/>
        <v>0</v>
      </c>
      <c r="R37" s="87">
        <f t="shared" si="0"/>
        <v>0</v>
      </c>
      <c r="U37" s="83"/>
    </row>
    <row r="38" spans="1:21" ht="20.100000000000001" customHeight="1" x14ac:dyDescent="0.25">
      <c r="A38" s="76">
        <f t="shared" si="3"/>
        <v>32</v>
      </c>
      <c r="B38" s="49" t="s">
        <v>9</v>
      </c>
      <c r="C38" s="82">
        <v>0</v>
      </c>
      <c r="D38" s="82"/>
      <c r="E38" s="82"/>
      <c r="F38" s="82"/>
      <c r="G38" s="82"/>
      <c r="H38" s="82"/>
      <c r="I38" s="82">
        <f t="shared" si="1"/>
        <v>0</v>
      </c>
      <c r="J38" s="82"/>
      <c r="K38" s="82"/>
      <c r="L38" s="82"/>
      <c r="M38" s="82"/>
      <c r="N38" s="82"/>
      <c r="O38" s="82"/>
      <c r="P38" s="82"/>
      <c r="Q38" s="82">
        <f t="shared" si="2"/>
        <v>0</v>
      </c>
      <c r="R38" s="87">
        <f t="shared" si="0"/>
        <v>0</v>
      </c>
      <c r="U38" s="83"/>
    </row>
    <row r="39" spans="1:21" ht="20.100000000000001" customHeight="1" x14ac:dyDescent="0.25">
      <c r="A39" s="76">
        <f t="shared" si="3"/>
        <v>33</v>
      </c>
      <c r="B39" s="49" t="s">
        <v>10</v>
      </c>
      <c r="C39" s="82">
        <v>0</v>
      </c>
      <c r="D39" s="82"/>
      <c r="E39" s="82"/>
      <c r="F39" s="82"/>
      <c r="G39" s="82"/>
      <c r="H39" s="82"/>
      <c r="I39" s="82">
        <f t="shared" si="1"/>
        <v>0</v>
      </c>
      <c r="J39" s="82"/>
      <c r="K39" s="82"/>
      <c r="L39" s="82"/>
      <c r="M39" s="82"/>
      <c r="N39" s="82"/>
      <c r="O39" s="82"/>
      <c r="P39" s="82"/>
      <c r="Q39" s="82">
        <f t="shared" si="2"/>
        <v>0</v>
      </c>
      <c r="R39" s="87">
        <f t="shared" si="0"/>
        <v>0</v>
      </c>
      <c r="U39" s="83"/>
    </row>
    <row r="40" spans="1:21" ht="20.100000000000001" customHeight="1" x14ac:dyDescent="0.25">
      <c r="A40" s="76">
        <f t="shared" si="3"/>
        <v>34</v>
      </c>
      <c r="B40" s="49" t="s">
        <v>12</v>
      </c>
      <c r="C40" s="82">
        <v>0</v>
      </c>
      <c r="D40" s="82"/>
      <c r="E40" s="82"/>
      <c r="F40" s="82"/>
      <c r="G40" s="82"/>
      <c r="H40" s="82"/>
      <c r="I40" s="82">
        <f t="shared" si="1"/>
        <v>0</v>
      </c>
      <c r="J40" s="82"/>
      <c r="K40" s="82"/>
      <c r="L40" s="82"/>
      <c r="M40" s="82"/>
      <c r="N40" s="82"/>
      <c r="O40" s="82"/>
      <c r="P40" s="82"/>
      <c r="Q40" s="82">
        <f t="shared" si="2"/>
        <v>0</v>
      </c>
      <c r="R40" s="87">
        <f t="shared" si="0"/>
        <v>0</v>
      </c>
      <c r="U40" s="83"/>
    </row>
    <row r="41" spans="1:21" ht="20.100000000000001" customHeight="1" x14ac:dyDescent="0.25">
      <c r="A41" s="76">
        <f t="shared" si="3"/>
        <v>35</v>
      </c>
      <c r="B41" s="49" t="s">
        <v>11</v>
      </c>
      <c r="C41" s="82">
        <v>0</v>
      </c>
      <c r="D41" s="82"/>
      <c r="E41" s="82"/>
      <c r="F41" s="82"/>
      <c r="G41" s="82"/>
      <c r="H41" s="82"/>
      <c r="I41" s="82">
        <f t="shared" si="1"/>
        <v>0</v>
      </c>
      <c r="J41" s="82"/>
      <c r="K41" s="82"/>
      <c r="L41" s="82"/>
      <c r="M41" s="82"/>
      <c r="N41" s="82"/>
      <c r="O41" s="82"/>
      <c r="P41" s="82"/>
      <c r="Q41" s="82">
        <f t="shared" si="2"/>
        <v>0</v>
      </c>
      <c r="R41" s="87">
        <f t="shared" si="0"/>
        <v>0</v>
      </c>
      <c r="U41" s="83"/>
    </row>
    <row r="42" spans="1:21" ht="20.100000000000001" customHeight="1" x14ac:dyDescent="0.25">
      <c r="A42" s="76">
        <f t="shared" si="3"/>
        <v>36</v>
      </c>
      <c r="B42" s="49" t="s">
        <v>13</v>
      </c>
      <c r="C42" s="82">
        <v>0</v>
      </c>
      <c r="D42" s="82"/>
      <c r="E42" s="82"/>
      <c r="F42" s="82"/>
      <c r="G42" s="82"/>
      <c r="H42" s="82"/>
      <c r="I42" s="82">
        <f t="shared" si="1"/>
        <v>0</v>
      </c>
      <c r="J42" s="82"/>
      <c r="K42" s="82"/>
      <c r="L42" s="82"/>
      <c r="M42" s="82"/>
      <c r="N42" s="82"/>
      <c r="O42" s="82"/>
      <c r="P42" s="82"/>
      <c r="Q42" s="82">
        <f t="shared" si="2"/>
        <v>0</v>
      </c>
      <c r="R42" s="87">
        <f t="shared" si="0"/>
        <v>0</v>
      </c>
      <c r="U42" s="83"/>
    </row>
    <row r="43" spans="1:21" ht="20.100000000000001" customHeight="1" x14ac:dyDescent="0.25">
      <c r="A43" s="76">
        <f t="shared" si="3"/>
        <v>37</v>
      </c>
      <c r="B43" s="49" t="s">
        <v>14</v>
      </c>
      <c r="C43" s="82">
        <v>0</v>
      </c>
      <c r="D43" s="82"/>
      <c r="E43" s="82"/>
      <c r="F43" s="82"/>
      <c r="G43" s="82"/>
      <c r="H43" s="82"/>
      <c r="I43" s="82">
        <f t="shared" si="1"/>
        <v>0</v>
      </c>
      <c r="J43" s="82"/>
      <c r="K43" s="82"/>
      <c r="L43" s="82"/>
      <c r="M43" s="82"/>
      <c r="N43" s="82"/>
      <c r="O43" s="82"/>
      <c r="P43" s="82"/>
      <c r="Q43" s="82">
        <f t="shared" si="2"/>
        <v>0</v>
      </c>
      <c r="R43" s="87">
        <f t="shared" si="0"/>
        <v>0</v>
      </c>
      <c r="U43" s="83"/>
    </row>
    <row r="44" spans="1:21" ht="20.100000000000001" customHeight="1" x14ac:dyDescent="0.25">
      <c r="A44" s="76">
        <f t="shared" si="3"/>
        <v>38</v>
      </c>
      <c r="B44" s="49" t="s">
        <v>16</v>
      </c>
      <c r="C44" s="82">
        <v>0</v>
      </c>
      <c r="D44" s="82"/>
      <c r="E44" s="82"/>
      <c r="F44" s="82"/>
      <c r="G44" s="82"/>
      <c r="H44" s="82"/>
      <c r="I44" s="82">
        <f t="shared" si="1"/>
        <v>0</v>
      </c>
      <c r="J44" s="82"/>
      <c r="K44" s="82"/>
      <c r="L44" s="82"/>
      <c r="M44" s="82"/>
      <c r="N44" s="82"/>
      <c r="O44" s="82"/>
      <c r="P44" s="82"/>
      <c r="Q44" s="82">
        <f t="shared" si="2"/>
        <v>0</v>
      </c>
      <c r="R44" s="87">
        <f t="shared" si="0"/>
        <v>0</v>
      </c>
      <c r="U44" s="83"/>
    </row>
    <row r="45" spans="1:21" ht="20.100000000000001" customHeight="1" x14ac:dyDescent="0.25">
      <c r="A45" s="76">
        <v>39</v>
      </c>
      <c r="B45" s="49" t="s">
        <v>15</v>
      </c>
      <c r="C45" s="82">
        <v>0</v>
      </c>
      <c r="D45" s="82"/>
      <c r="E45" s="82"/>
      <c r="F45" s="82"/>
      <c r="G45" s="82"/>
      <c r="H45" s="82"/>
      <c r="I45" s="82">
        <f t="shared" si="1"/>
        <v>0</v>
      </c>
      <c r="J45" s="82"/>
      <c r="K45" s="82"/>
      <c r="L45" s="82"/>
      <c r="M45" s="82"/>
      <c r="N45" s="82"/>
      <c r="O45" s="82"/>
      <c r="P45" s="82"/>
      <c r="Q45" s="82">
        <f t="shared" si="2"/>
        <v>0</v>
      </c>
      <c r="R45" s="87">
        <f t="shared" si="0"/>
        <v>0</v>
      </c>
      <c r="U45" s="83"/>
    </row>
    <row r="46" spans="1:21" ht="20.100000000000001" customHeight="1" x14ac:dyDescent="0.25">
      <c r="A46" s="76">
        <v>40</v>
      </c>
      <c r="B46" s="49" t="s">
        <v>4</v>
      </c>
      <c r="C46" s="82">
        <v>68889700</v>
      </c>
      <c r="D46" s="82"/>
      <c r="E46" s="82"/>
      <c r="F46" s="82"/>
      <c r="G46" s="82"/>
      <c r="H46" s="82"/>
      <c r="I46" s="82">
        <f t="shared" si="1"/>
        <v>0</v>
      </c>
      <c r="J46" s="82"/>
      <c r="K46" s="82"/>
      <c r="L46" s="82"/>
      <c r="M46" s="82"/>
      <c r="N46" s="82"/>
      <c r="O46" s="82"/>
      <c r="P46" s="82"/>
      <c r="Q46" s="82">
        <f t="shared" si="2"/>
        <v>0</v>
      </c>
      <c r="R46" s="87">
        <f t="shared" si="0"/>
        <v>68889700</v>
      </c>
      <c r="U46" s="83"/>
    </row>
    <row r="47" spans="1:21" ht="20.100000000000001" customHeight="1" x14ac:dyDescent="0.25">
      <c r="A47" s="76">
        <v>41</v>
      </c>
      <c r="B47" s="49" t="s">
        <v>76</v>
      </c>
      <c r="C47" s="82">
        <v>135679000</v>
      </c>
      <c r="D47" s="82"/>
      <c r="E47" s="82"/>
      <c r="F47" s="82"/>
      <c r="G47" s="82"/>
      <c r="H47" s="82"/>
      <c r="I47" s="82">
        <f t="shared" si="1"/>
        <v>0</v>
      </c>
      <c r="J47" s="82"/>
      <c r="K47" s="82"/>
      <c r="L47" s="82"/>
      <c r="M47" s="82"/>
      <c r="N47" s="82"/>
      <c r="O47" s="82"/>
      <c r="P47" s="82"/>
      <c r="Q47" s="82">
        <f t="shared" si="2"/>
        <v>0</v>
      </c>
      <c r="R47" s="87">
        <f t="shared" si="0"/>
        <v>135679000</v>
      </c>
      <c r="U47" s="83"/>
    </row>
    <row r="48" spans="1:21" ht="20.100000000000001" customHeight="1" x14ac:dyDescent="0.25">
      <c r="A48" s="76">
        <v>42</v>
      </c>
      <c r="B48" s="49" t="s">
        <v>5</v>
      </c>
      <c r="C48" s="82">
        <v>91827000</v>
      </c>
      <c r="D48" s="82"/>
      <c r="E48" s="82"/>
      <c r="F48" s="82"/>
      <c r="G48" s="82"/>
      <c r="H48" s="82"/>
      <c r="I48" s="82">
        <f t="shared" si="1"/>
        <v>0</v>
      </c>
      <c r="J48" s="82"/>
      <c r="K48" s="82"/>
      <c r="L48" s="82"/>
      <c r="M48" s="82"/>
      <c r="N48" s="82"/>
      <c r="O48" s="82"/>
      <c r="P48" s="82"/>
      <c r="Q48" s="82">
        <f t="shared" si="2"/>
        <v>0</v>
      </c>
      <c r="R48" s="87">
        <f t="shared" si="0"/>
        <v>91827000</v>
      </c>
      <c r="U48" s="83"/>
    </row>
    <row r="49" spans="1:18" ht="20.100000000000001" customHeight="1" thickBot="1" x14ac:dyDescent="0.3">
      <c r="A49" s="95"/>
      <c r="B49" s="96"/>
      <c r="C49" s="96"/>
      <c r="D49" s="96"/>
      <c r="E49" s="96"/>
      <c r="F49" s="96"/>
      <c r="G49" s="96"/>
      <c r="H49" s="96"/>
      <c r="I49" s="96"/>
      <c r="J49" s="96"/>
      <c r="K49" s="96"/>
      <c r="L49" s="96"/>
      <c r="M49" s="96"/>
      <c r="N49" s="96"/>
      <c r="O49" s="96"/>
      <c r="P49" s="96"/>
      <c r="Q49" s="96"/>
      <c r="R49" s="97"/>
    </row>
    <row r="50" spans="1:18" ht="20.100000000000001" customHeight="1" thickBot="1" x14ac:dyDescent="0.3">
      <c r="A50" s="91"/>
      <c r="B50" s="92"/>
      <c r="C50" s="92">
        <f>SUM(C7:C48)</f>
        <v>27058103848.870003</v>
      </c>
      <c r="D50" s="92">
        <f t="shared" ref="D50:Q50" si="4">SUM(D7:D48)</f>
        <v>0</v>
      </c>
      <c r="E50" s="92">
        <f t="shared" si="4"/>
        <v>0</v>
      </c>
      <c r="F50" s="92">
        <f t="shared" si="4"/>
        <v>0</v>
      </c>
      <c r="G50" s="92">
        <f t="shared" si="4"/>
        <v>0</v>
      </c>
      <c r="H50" s="92"/>
      <c r="I50" s="92">
        <f t="shared" si="4"/>
        <v>0</v>
      </c>
      <c r="J50" s="92">
        <f t="shared" si="4"/>
        <v>0</v>
      </c>
      <c r="K50" s="92">
        <f t="shared" si="4"/>
        <v>0</v>
      </c>
      <c r="L50" s="92">
        <f t="shared" si="4"/>
        <v>0</v>
      </c>
      <c r="M50" s="92">
        <f t="shared" si="4"/>
        <v>0</v>
      </c>
      <c r="N50" s="92">
        <f t="shared" si="4"/>
        <v>0</v>
      </c>
      <c r="O50" s="92">
        <f t="shared" si="4"/>
        <v>0</v>
      </c>
      <c r="P50" s="92">
        <f t="shared" si="4"/>
        <v>0</v>
      </c>
      <c r="Q50" s="92">
        <f t="shared" si="4"/>
        <v>0</v>
      </c>
      <c r="R50" s="92">
        <f>SUM(R7:R48)</f>
        <v>27058103848.870003</v>
      </c>
    </row>
    <row r="51" spans="1:18" ht="20.100000000000001" customHeight="1" x14ac:dyDescent="0.25">
      <c r="C51" s="19">
        <v>27058103848.869999</v>
      </c>
      <c r="R51" s="83">
        <v>27058103848.869999</v>
      </c>
    </row>
    <row r="52" spans="1:18" ht="20.100000000000001" customHeight="1" x14ac:dyDescent="0.25">
      <c r="C52" s="19">
        <f>C50-C51</f>
        <v>0</v>
      </c>
      <c r="P52" s="19">
        <f>P43+P30+P28+P26+P23+P9+P8</f>
        <v>0</v>
      </c>
      <c r="R52" s="83">
        <f>R50-R51</f>
        <v>0</v>
      </c>
    </row>
    <row r="54" spans="1:18" ht="20.100000000000001" customHeight="1" x14ac:dyDescent="0.25">
      <c r="R54" s="83"/>
    </row>
    <row r="55" spans="1:18" ht="20.100000000000001" customHeight="1" x14ac:dyDescent="0.25">
      <c r="B55" s="55"/>
      <c r="C55" s="55"/>
    </row>
    <row r="56" spans="1:18" ht="20.100000000000001" customHeight="1" x14ac:dyDescent="0.25">
      <c r="B56" s="55"/>
      <c r="C56" s="55"/>
    </row>
    <row r="57" spans="1:18" ht="20.100000000000001" customHeight="1" x14ac:dyDescent="0.25">
      <c r="B57" s="55"/>
      <c r="C57" s="55"/>
    </row>
    <row r="58" spans="1:18" ht="20.100000000000001" customHeight="1" x14ac:dyDescent="0.25">
      <c r="B58" s="55"/>
      <c r="C58" s="55"/>
    </row>
    <row r="59" spans="1:18" ht="20.100000000000001" customHeight="1" x14ac:dyDescent="0.25">
      <c r="B59" s="55"/>
      <c r="C59" s="55"/>
    </row>
    <row r="60" spans="1:18" ht="20.100000000000001" customHeight="1" x14ac:dyDescent="0.25">
      <c r="B60" s="55"/>
      <c r="C60" s="55"/>
    </row>
    <row r="61" spans="1:18" ht="20.100000000000001" customHeight="1" x14ac:dyDescent="0.25">
      <c r="B61" s="55"/>
      <c r="C61" s="55"/>
    </row>
    <row r="62" spans="1:18" ht="20.100000000000001" customHeight="1" x14ac:dyDescent="0.25">
      <c r="B62" s="55"/>
      <c r="C62" s="55"/>
    </row>
    <row r="63" spans="1:18" ht="20.100000000000001" customHeight="1" x14ac:dyDescent="0.25">
      <c r="B63" s="55"/>
      <c r="C63" s="55"/>
    </row>
    <row r="64" spans="1:18" ht="20.100000000000001" customHeight="1" x14ac:dyDescent="0.25">
      <c r="B64" s="55"/>
      <c r="C64" s="55"/>
    </row>
    <row r="65" spans="2:3" ht="20.100000000000001" customHeight="1" x14ac:dyDescent="0.25">
      <c r="B65" s="55"/>
      <c r="C65" s="55"/>
    </row>
    <row r="66" spans="2:3" ht="20.100000000000001" customHeight="1" x14ac:dyDescent="0.25">
      <c r="B66" s="55"/>
      <c r="C66" s="55"/>
    </row>
    <row r="67" spans="2:3" ht="20.100000000000001" customHeight="1" x14ac:dyDescent="0.25">
      <c r="B67" s="55"/>
      <c r="C67" s="55"/>
    </row>
    <row r="68" spans="2:3" ht="20.100000000000001" customHeight="1" x14ac:dyDescent="0.25">
      <c r="B68" s="55"/>
      <c r="C68" s="55"/>
    </row>
    <row r="69" spans="2:3" ht="20.100000000000001" customHeight="1" x14ac:dyDescent="0.25">
      <c r="B69" s="55"/>
      <c r="C69" s="55"/>
    </row>
    <row r="70" spans="2:3" ht="20.100000000000001" customHeight="1" x14ac:dyDescent="0.25">
      <c r="B70" s="55"/>
      <c r="C70" s="55"/>
    </row>
    <row r="71" spans="2:3" ht="20.100000000000001" customHeight="1" x14ac:dyDescent="0.25">
      <c r="B71" s="55"/>
      <c r="C71" s="55"/>
    </row>
    <row r="72" spans="2:3" ht="20.100000000000001" customHeight="1" x14ac:dyDescent="0.25">
      <c r="B72" s="55"/>
      <c r="C72" s="55"/>
    </row>
    <row r="73" spans="2:3" ht="20.100000000000001" customHeight="1" x14ac:dyDescent="0.25">
      <c r="B73" s="55"/>
      <c r="C73" s="55"/>
    </row>
    <row r="74" spans="2:3" ht="20.100000000000001" customHeight="1" x14ac:dyDescent="0.25">
      <c r="B74" s="55"/>
      <c r="C74" s="55"/>
    </row>
    <row r="75" spans="2:3" ht="20.100000000000001" customHeight="1" x14ac:dyDescent="0.25">
      <c r="B75" s="55"/>
      <c r="C75" s="55"/>
    </row>
    <row r="76" spans="2:3" ht="20.100000000000001" customHeight="1" x14ac:dyDescent="0.25">
      <c r="B76" s="55"/>
      <c r="C76" s="55"/>
    </row>
    <row r="77" spans="2:3" ht="20.100000000000001" customHeight="1" x14ac:dyDescent="0.25">
      <c r="B77" s="55"/>
      <c r="C77" s="55"/>
    </row>
    <row r="78" spans="2:3" ht="20.100000000000001" customHeight="1" x14ac:dyDescent="0.25">
      <c r="B78" s="55"/>
      <c r="C78" s="55"/>
    </row>
    <row r="79" spans="2:3" ht="20.100000000000001" customHeight="1" x14ac:dyDescent="0.25">
      <c r="B79" s="55"/>
      <c r="C79" s="55"/>
    </row>
    <row r="80" spans="2:3" ht="20.100000000000001" customHeight="1" x14ac:dyDescent="0.25">
      <c r="B80" s="55"/>
      <c r="C80" s="55"/>
    </row>
    <row r="81" spans="2:3" ht="20.100000000000001" customHeight="1" x14ac:dyDescent="0.25">
      <c r="B81" s="55"/>
      <c r="C81" s="55"/>
    </row>
    <row r="82" spans="2:3" ht="20.100000000000001" customHeight="1" x14ac:dyDescent="0.25">
      <c r="B82" s="55"/>
      <c r="C82" s="55"/>
    </row>
    <row r="83" spans="2:3" ht="20.100000000000001" customHeight="1" x14ac:dyDescent="0.25">
      <c r="B83" s="55"/>
      <c r="C83" s="55"/>
    </row>
    <row r="84" spans="2:3" ht="20.100000000000001" customHeight="1" x14ac:dyDescent="0.25">
      <c r="B84" s="55"/>
      <c r="C84" s="55"/>
    </row>
    <row r="85" spans="2:3" ht="20.100000000000001" customHeight="1" x14ac:dyDescent="0.25">
      <c r="B85" s="55"/>
      <c r="C85" s="55"/>
    </row>
    <row r="86" spans="2:3" ht="20.100000000000001" customHeight="1" x14ac:dyDescent="0.25">
      <c r="B86" s="55"/>
      <c r="C86" s="55"/>
    </row>
    <row r="87" spans="2:3" ht="20.100000000000001" customHeight="1" x14ac:dyDescent="0.25">
      <c r="B87" s="55"/>
      <c r="C87" s="55"/>
    </row>
    <row r="88" spans="2:3" ht="20.100000000000001" customHeight="1" x14ac:dyDescent="0.25">
      <c r="B88" s="55"/>
      <c r="C88" s="55"/>
    </row>
    <row r="89" spans="2:3" ht="20.100000000000001" customHeight="1" x14ac:dyDescent="0.25">
      <c r="B89" s="55"/>
      <c r="C89" s="55"/>
    </row>
    <row r="90" spans="2:3" ht="20.100000000000001" customHeight="1" x14ac:dyDescent="0.25">
      <c r="B90" s="55"/>
      <c r="C90" s="55"/>
    </row>
    <row r="91" spans="2:3" ht="20.100000000000001" customHeight="1" x14ac:dyDescent="0.25">
      <c r="B91" s="55"/>
      <c r="C91" s="55"/>
    </row>
    <row r="92" spans="2:3" ht="20.100000000000001" customHeight="1" x14ac:dyDescent="0.25">
      <c r="B92" s="55"/>
      <c r="C92" s="55"/>
    </row>
    <row r="93" spans="2:3" ht="20.100000000000001" customHeight="1" x14ac:dyDescent="0.25">
      <c r="B93" s="55"/>
      <c r="C93" s="55"/>
    </row>
    <row r="94" spans="2:3" ht="20.100000000000001" customHeight="1" x14ac:dyDescent="0.25">
      <c r="B94" s="55"/>
      <c r="C94" s="55"/>
    </row>
    <row r="95" spans="2:3" ht="20.100000000000001" customHeight="1" x14ac:dyDescent="0.25">
      <c r="B95" s="55"/>
      <c r="C95" s="55"/>
    </row>
    <row r="96" spans="2:3" ht="20.100000000000001" customHeight="1" x14ac:dyDescent="0.25">
      <c r="B96" s="55"/>
      <c r="C96" s="55"/>
    </row>
    <row r="97" spans="2:3" ht="20.100000000000001" customHeight="1" x14ac:dyDescent="0.25">
      <c r="B97" s="55"/>
      <c r="C97" s="55"/>
    </row>
    <row r="98" spans="2:3" ht="20.100000000000001" customHeight="1" x14ac:dyDescent="0.25">
      <c r="B98" s="55"/>
      <c r="C98" s="55"/>
    </row>
  </sheetData>
  <mergeCells count="6">
    <mergeCell ref="R4:R5"/>
    <mergeCell ref="D4:I4"/>
    <mergeCell ref="J4:Q4"/>
    <mergeCell ref="A4:A5"/>
    <mergeCell ref="B4:B5"/>
    <mergeCell ref="C4:C5"/>
  </mergeCells>
  <pageMargins left="1.2" right="0.7" top="0.75" bottom="0.75" header="0.3" footer="0.3"/>
  <pageSetup scale="70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90"/>
  <sheetViews>
    <sheetView zoomScale="80" zoomScaleNormal="80" workbookViewId="0">
      <pane xSplit="2" ySplit="1" topLeftCell="C3" activePane="bottomRight" state="frozen"/>
      <selection pane="topRight" activeCell="C1" sqref="C1"/>
      <selection pane="bottomLeft" activeCell="A2" sqref="A2"/>
      <selection pane="bottomRight" activeCell="A17" sqref="A17:XFD17"/>
    </sheetView>
  </sheetViews>
  <sheetFormatPr defaultRowHeight="15" x14ac:dyDescent="0.25"/>
  <cols>
    <col min="1" max="1" width="7.140625" style="5" customWidth="1"/>
    <col min="2" max="2" width="57.42578125" style="5" customWidth="1"/>
    <col min="3" max="3" width="21.7109375" style="5" bestFit="1" customWidth="1"/>
    <col min="4" max="4" width="25.28515625" style="5" bestFit="1" customWidth="1"/>
    <col min="5" max="5" width="24.28515625" style="5" bestFit="1" customWidth="1"/>
    <col min="6" max="7" width="21.42578125" style="5" customWidth="1"/>
    <col min="8" max="9" width="21.7109375" style="5" bestFit="1" customWidth="1"/>
    <col min="10" max="10" width="21.7109375" style="12" bestFit="1" customWidth="1"/>
    <col min="11" max="11" width="17.85546875" style="12" bestFit="1" customWidth="1"/>
    <col min="12" max="12" width="24.140625" style="6" bestFit="1" customWidth="1"/>
    <col min="13" max="13" width="19.85546875" style="12" customWidth="1"/>
    <col min="14" max="18" width="9.140625" style="12"/>
    <col min="19" max="16384" width="9.140625" style="5"/>
  </cols>
  <sheetData>
    <row r="1" spans="1:18" x14ac:dyDescent="0.25">
      <c r="A1" s="287" t="s">
        <v>28</v>
      </c>
      <c r="B1" s="287"/>
      <c r="C1" s="287"/>
      <c r="D1" s="287"/>
      <c r="E1" s="287"/>
      <c r="F1" s="287"/>
      <c r="G1" s="287"/>
      <c r="H1" s="287"/>
      <c r="I1" s="287"/>
    </row>
    <row r="2" spans="1:18" x14ac:dyDescent="0.25">
      <c r="C2" s="6"/>
      <c r="D2" s="8"/>
      <c r="E2" s="6"/>
      <c r="F2" s="8"/>
      <c r="G2" s="8"/>
      <c r="H2" s="8"/>
      <c r="J2" s="6"/>
      <c r="K2" s="8"/>
    </row>
    <row r="3" spans="1:18" x14ac:dyDescent="0.25">
      <c r="C3" s="4"/>
      <c r="D3" s="4"/>
      <c r="F3" s="4"/>
      <c r="G3" s="4"/>
      <c r="H3" s="4"/>
      <c r="J3" s="8"/>
    </row>
    <row r="4" spans="1:18" ht="41.25" customHeight="1" x14ac:dyDescent="0.25">
      <c r="A4" s="135" t="s">
        <v>18</v>
      </c>
      <c r="B4" s="135" t="s">
        <v>29</v>
      </c>
      <c r="C4" s="135" t="s">
        <v>48</v>
      </c>
      <c r="D4" s="35" t="s">
        <v>35</v>
      </c>
      <c r="E4" s="35" t="s">
        <v>47</v>
      </c>
      <c r="F4" s="35" t="s">
        <v>30</v>
      </c>
      <c r="G4" s="36" t="s">
        <v>80</v>
      </c>
      <c r="H4" s="35" t="s">
        <v>31</v>
      </c>
      <c r="I4" s="35" t="s">
        <v>49</v>
      </c>
      <c r="J4" s="37"/>
      <c r="L4" s="38"/>
      <c r="M4" s="38"/>
    </row>
    <row r="5" spans="1:18" x14ac:dyDescent="0.25">
      <c r="A5" s="136">
        <v>1</v>
      </c>
      <c r="B5" s="136">
        <v>2</v>
      </c>
      <c r="C5" s="136">
        <v>3</v>
      </c>
      <c r="D5" s="136">
        <v>4</v>
      </c>
      <c r="E5" s="136">
        <v>5</v>
      </c>
      <c r="F5" s="136">
        <v>6</v>
      </c>
      <c r="G5" s="136"/>
      <c r="H5" s="136">
        <v>7</v>
      </c>
      <c r="I5" s="136" t="s">
        <v>36</v>
      </c>
    </row>
    <row r="6" spans="1:18" ht="15" customHeight="1" x14ac:dyDescent="0.25">
      <c r="A6" s="2"/>
      <c r="B6" s="2"/>
      <c r="C6" s="2"/>
      <c r="D6" s="2"/>
      <c r="E6" s="2"/>
      <c r="F6" s="2"/>
      <c r="G6" s="2"/>
      <c r="H6" s="2"/>
      <c r="I6" s="2"/>
    </row>
    <row r="7" spans="1:18" s="34" customFormat="1" ht="20.100000000000001" customHeight="1" x14ac:dyDescent="0.25">
      <c r="A7" s="31">
        <v>1</v>
      </c>
      <c r="B7" s="22" t="s">
        <v>1</v>
      </c>
      <c r="C7" s="52">
        <f>'A1'!E7+'B1'!C7+'C1'!C6+'D1'!C6+'E1'!C6+'F1'!C7</f>
        <v>47419370432.010002</v>
      </c>
      <c r="D7" s="52">
        <f>'A1'!F7+'B1'!D7+'C1'!D6+'D1'!D6+'E1'!D6+'F1'!D7</f>
        <v>280631964.07999998</v>
      </c>
      <c r="E7" s="52">
        <f>'A1'!G7+'B1'!E7+'C1'!E6+'D1'!E6+'E1'!E6+'F1'!E7</f>
        <v>280631964.13999999</v>
      </c>
      <c r="F7" s="52">
        <f>'A1'!H7+'B1'!J7+'C1'!F6+'D1'!F6+'E1'!F6+'F1'!F7</f>
        <v>579453905.69000006</v>
      </c>
      <c r="G7" s="52">
        <f>'A1'!I7+'B1'!N7+'C1'!G6+'D1'!G6+'E1'!G6+'F1'!G7</f>
        <v>0</v>
      </c>
      <c r="H7" s="52">
        <f>'A1'!J7+'B1'!O7+'C1'!H6+'D1'!H6+'E1'!H6+'F1'!H7</f>
        <v>0</v>
      </c>
      <c r="I7" s="23">
        <f>C7-D7-E7-F7-G7-H7</f>
        <v>46278652598.099998</v>
      </c>
      <c r="J7" s="53" t="s">
        <v>86</v>
      </c>
      <c r="K7" s="54"/>
      <c r="L7" s="55"/>
      <c r="M7" s="54"/>
      <c r="N7" s="56"/>
      <c r="O7" s="56"/>
      <c r="P7" s="56"/>
      <c r="Q7" s="56"/>
      <c r="R7" s="56"/>
    </row>
    <row r="8" spans="1:18" s="34" customFormat="1" ht="20.100000000000001" customHeight="1" x14ac:dyDescent="0.25">
      <c r="A8" s="31">
        <f>A7+1</f>
        <v>2</v>
      </c>
      <c r="B8" s="22" t="s">
        <v>0</v>
      </c>
      <c r="C8" s="52">
        <f>'A1'!E8+'B1'!C8+'C1'!C7+'D1'!C7+'E1'!C7+'F1'!C8</f>
        <v>32285419242</v>
      </c>
      <c r="D8" s="52">
        <f>'A1'!F8+'B1'!D8+'C1'!D7+'D1'!D7+'E1'!D7+'F1'!D8</f>
        <v>75758700.010000005</v>
      </c>
      <c r="E8" s="52" t="e">
        <f>'A1'!G8+'B1'!E8+'C1'!E7+'D1'!E7+'E1'!E7+'F1'!E8</f>
        <v>#VALUE!</v>
      </c>
      <c r="F8" s="52">
        <f>'A1'!H8+'B1'!J8+'C1'!F7+'D1'!F7+'E1'!F7+'F1'!F8</f>
        <v>117706761</v>
      </c>
      <c r="G8" s="52">
        <f>'A1'!I8+'B1'!N8+'C1'!G7+'D1'!G7+'E1'!G7+'F1'!G8</f>
        <v>0</v>
      </c>
      <c r="H8" s="52">
        <f>'A1'!J8+'B1'!O8+'C1'!H7+'D1'!H7+'E1'!H7+'F1'!H8</f>
        <v>0</v>
      </c>
      <c r="I8" s="23" t="e">
        <f t="shared" ref="I8:I48" si="0">C8-D8-E8-F8-G8-H8</f>
        <v>#VALUE!</v>
      </c>
      <c r="J8" s="53" t="s">
        <v>86</v>
      </c>
      <c r="K8" s="54"/>
      <c r="L8" s="55"/>
      <c r="M8" s="54"/>
      <c r="N8" s="56"/>
      <c r="O8" s="56"/>
      <c r="P8" s="56"/>
      <c r="Q8" s="56"/>
      <c r="R8" s="56"/>
    </row>
    <row r="9" spans="1:18" s="34" customFormat="1" ht="20.100000000000001" customHeight="1" x14ac:dyDescent="0.25">
      <c r="A9" s="31">
        <f t="shared" ref="A9:A48" si="1">A8+1</f>
        <v>3</v>
      </c>
      <c r="B9" s="22" t="s">
        <v>6</v>
      </c>
      <c r="C9" s="52">
        <f>'A1'!E9+'B1'!C9+'C1'!C8+'D1'!C8+'E1'!C8+'F1'!C9</f>
        <v>7195372100</v>
      </c>
      <c r="D9" s="52">
        <f>'A1'!F9+'B1'!D9+'C1'!D8+'D1'!D8+'E1'!D8+'F1'!D9</f>
        <v>21008250</v>
      </c>
      <c r="E9" s="52">
        <f>'A1'!G9+'B1'!E9+'C1'!E8+'D1'!E8+'E1'!E8+'F1'!E9</f>
        <v>21008250</v>
      </c>
      <c r="F9" s="52">
        <f>'A1'!H9+'B1'!J9+'C1'!F8+'D1'!F8+'E1'!F8+'F1'!F9</f>
        <v>0</v>
      </c>
      <c r="G9" s="52">
        <f>'A1'!I9+'B1'!N9+'C1'!G8+'D1'!G8+'E1'!G8+'F1'!G9</f>
        <v>0</v>
      </c>
      <c r="H9" s="52">
        <f>'A1'!J9+'B1'!O9+'C1'!H8+'D1'!H8+'E1'!H8+'F1'!H9</f>
        <v>0</v>
      </c>
      <c r="I9" s="23">
        <f t="shared" si="0"/>
        <v>7153355600</v>
      </c>
      <c r="J9" s="53"/>
      <c r="K9" s="54"/>
      <c r="L9" s="55"/>
      <c r="M9" s="54"/>
      <c r="N9" s="56"/>
      <c r="O9" s="56"/>
      <c r="P9" s="56"/>
      <c r="Q9" s="56"/>
      <c r="R9" s="56"/>
    </row>
    <row r="10" spans="1:18" s="34" customFormat="1" ht="20.100000000000001" customHeight="1" x14ac:dyDescent="0.25">
      <c r="A10" s="31">
        <f t="shared" si="1"/>
        <v>4</v>
      </c>
      <c r="B10" s="22" t="s">
        <v>53</v>
      </c>
      <c r="C10" s="52">
        <f>'A1'!E10+'B1'!C10+'C1'!C9+'D1'!C9+'E1'!C9+'F1'!C10</f>
        <v>687959558600.73413</v>
      </c>
      <c r="D10" s="52">
        <f>'A1'!F10+'B1'!D10+'C1'!D9+'D1'!D9+'E1'!D9+'F1'!D10</f>
        <v>21239517641.369999</v>
      </c>
      <c r="E10" s="52">
        <f>'A1'!G10+'B1'!E10+'C1'!E9+'D1'!E9+'E1'!E9+'F1'!E10</f>
        <v>0</v>
      </c>
      <c r="F10" s="52">
        <f>'A1'!H10+'B1'!J10+'C1'!F9+'D1'!F9+'E1'!F9+'F1'!F10</f>
        <v>8218208786.8900003</v>
      </c>
      <c r="G10" s="52">
        <f>'A1'!I10+'B1'!N10+'C1'!G9+'D1'!G9+'E1'!G9+'F1'!G10</f>
        <v>33878626.649999999</v>
      </c>
      <c r="H10" s="52">
        <f>'A1'!J10+'B1'!O10+'C1'!H9+'D1'!H9+'E1'!H9+'F1'!H10</f>
        <v>3033353176.5099921</v>
      </c>
      <c r="I10" s="23">
        <f t="shared" si="0"/>
        <v>655434600369.31409</v>
      </c>
      <c r="J10" s="53"/>
      <c r="K10" s="54"/>
      <c r="L10" s="55"/>
      <c r="M10" s="54"/>
      <c r="N10" s="56"/>
      <c r="O10" s="56"/>
      <c r="P10" s="56"/>
      <c r="Q10" s="56"/>
      <c r="R10" s="56"/>
    </row>
    <row r="11" spans="1:18" s="34" customFormat="1" ht="20.100000000000001" customHeight="1" x14ac:dyDescent="0.25">
      <c r="A11" s="31">
        <f t="shared" si="1"/>
        <v>5</v>
      </c>
      <c r="B11" s="22" t="s">
        <v>54</v>
      </c>
      <c r="C11" s="52">
        <f>'A1'!E11+'B1'!C11+'C1'!C10+'D1'!C10+'E1'!C10+'F1'!C11</f>
        <v>14004662450.333332</v>
      </c>
      <c r="D11" s="52">
        <f>'A1'!F11+'B1'!D11+'C1'!D10+'D1'!D10+'E1'!D10+'F1'!D11</f>
        <v>8594375</v>
      </c>
      <c r="E11" s="52">
        <f>'A1'!G11+'B1'!E11+'C1'!E10+'D1'!E10+'E1'!E10+'F1'!E11</f>
        <v>8594375</v>
      </c>
      <c r="F11" s="52">
        <f>'A1'!H11+'B1'!J11+'C1'!F10+'D1'!F10+'E1'!F10+'F1'!F11</f>
        <v>76836500</v>
      </c>
      <c r="G11" s="52">
        <f>'A1'!I11+'B1'!N11+'C1'!G10+'D1'!G10+'E1'!G10+'F1'!G11</f>
        <v>0</v>
      </c>
      <c r="H11" s="52">
        <f>'A1'!J11+'B1'!O11+'C1'!H10+'D1'!H10+'E1'!H10+'F1'!H11</f>
        <v>0</v>
      </c>
      <c r="I11" s="23">
        <f t="shared" si="0"/>
        <v>13910637200.333332</v>
      </c>
      <c r="J11" s="53"/>
      <c r="K11" s="54"/>
      <c r="L11" s="55"/>
      <c r="M11" s="54"/>
      <c r="N11" s="56"/>
      <c r="O11" s="56"/>
      <c r="P11" s="56"/>
      <c r="Q11" s="56"/>
      <c r="R11" s="56"/>
    </row>
    <row r="12" spans="1:18" s="34" customFormat="1" ht="20.100000000000001" customHeight="1" x14ac:dyDescent="0.25">
      <c r="A12" s="31">
        <f t="shared" si="1"/>
        <v>6</v>
      </c>
      <c r="B12" s="22" t="s">
        <v>3</v>
      </c>
      <c r="C12" s="52">
        <f>'A1'!E12+'B1'!C12+'C1'!C11+'D1'!C11+'E1'!C11+'F1'!C12</f>
        <v>177477396154.78635</v>
      </c>
      <c r="D12" s="52">
        <f>'A1'!F12+'B1'!D12+'C1'!D11+'D1'!D11+'E1'!D11+'F1'!D12</f>
        <v>1020541722.37</v>
      </c>
      <c r="E12" s="52">
        <f>'A1'!G12+'B1'!E12+'C1'!E11+'D1'!E11+'E1'!E11+'F1'!E12</f>
        <v>0</v>
      </c>
      <c r="F12" s="52">
        <f>'A1'!H12+'B1'!J12+'C1'!F11+'D1'!F11+'E1'!F11+'F1'!F12</f>
        <v>14350000</v>
      </c>
      <c r="G12" s="52">
        <f>'A1'!I12+'B1'!N12+'C1'!G11+'D1'!G11+'E1'!G11+'F1'!G12</f>
        <v>0</v>
      </c>
      <c r="H12" s="52">
        <f>'A1'!J12+'B1'!O12+'C1'!H11+'D1'!H11+'E1'!H11+'F1'!H12</f>
        <v>0</v>
      </c>
      <c r="I12" s="23">
        <f t="shared" si="0"/>
        <v>176442504432.41635</v>
      </c>
      <c r="J12" s="53"/>
      <c r="K12" s="54"/>
      <c r="L12" s="55"/>
      <c r="M12" s="54"/>
      <c r="N12" s="56"/>
      <c r="O12" s="56"/>
      <c r="P12" s="56"/>
      <c r="Q12" s="56"/>
      <c r="R12" s="56"/>
    </row>
    <row r="13" spans="1:18" s="34" customFormat="1" ht="20.100000000000001" customHeight="1" x14ac:dyDescent="0.25">
      <c r="A13" s="31">
        <f t="shared" si="1"/>
        <v>7</v>
      </c>
      <c r="B13" s="22" t="s">
        <v>55</v>
      </c>
      <c r="C13" s="52">
        <f>'A1'!E13+'B1'!C13+'C1'!C12+'D1'!C12+'E1'!C12+'F1'!C13</f>
        <v>6913795603</v>
      </c>
      <c r="D13" s="52">
        <f>'A1'!F13+'B1'!D13+'C1'!D12+'D1'!D12+'E1'!D12+'F1'!D13</f>
        <v>39882189</v>
      </c>
      <c r="E13" s="52">
        <f>'A1'!G13+'B1'!E13+'C1'!E12+'D1'!E12+'E1'!E12+'F1'!E13</f>
        <v>39882189</v>
      </c>
      <c r="F13" s="52">
        <f>'A1'!H13+'B1'!J13+'C1'!F12+'D1'!F12+'E1'!F12+'F1'!F13</f>
        <v>0</v>
      </c>
      <c r="G13" s="52">
        <f>'A1'!I13+'B1'!N13+'C1'!G12+'D1'!G12+'E1'!G12+'F1'!G13</f>
        <v>0</v>
      </c>
      <c r="H13" s="52">
        <f>'A1'!J13+'B1'!O13+'C1'!H12+'D1'!H12+'E1'!H12+'F1'!H13</f>
        <v>0</v>
      </c>
      <c r="I13" s="23">
        <f t="shared" si="0"/>
        <v>6834031225</v>
      </c>
      <c r="J13" s="53"/>
      <c r="K13" s="54"/>
      <c r="L13" s="55"/>
      <c r="M13" s="54"/>
      <c r="N13" s="56"/>
      <c r="O13" s="56"/>
      <c r="P13" s="56"/>
      <c r="Q13" s="56"/>
      <c r="R13" s="56"/>
    </row>
    <row r="14" spans="1:18" s="34" customFormat="1" ht="20.100000000000001" customHeight="1" x14ac:dyDescent="0.25">
      <c r="A14" s="31">
        <f t="shared" si="1"/>
        <v>8</v>
      </c>
      <c r="B14" s="22" t="s">
        <v>56</v>
      </c>
      <c r="C14" s="52">
        <f>'A1'!E14+'B1'!C14+'C1'!C13+'D1'!C13+'E1'!C13+'F1'!C14</f>
        <v>24138309618.223335</v>
      </c>
      <c r="D14" s="52">
        <f>'A1'!F14+'B1'!D14+'C1'!D13+'D1'!D13+'E1'!D13+'F1'!D14</f>
        <v>6956482.1399999997</v>
      </c>
      <c r="E14" s="52">
        <f>'A1'!G14+'B1'!E14+'C1'!E13+'D1'!E13+'E1'!E13+'F1'!E14</f>
        <v>6956482.1400000006</v>
      </c>
      <c r="F14" s="52">
        <f>'A1'!H14+'B1'!J14+'C1'!F13+'D1'!F13+'E1'!F13+'F1'!F14</f>
        <v>0</v>
      </c>
      <c r="G14" s="52">
        <f>'A1'!I14+'B1'!N14+'C1'!G13+'D1'!G13+'E1'!G13+'F1'!G14</f>
        <v>0</v>
      </c>
      <c r="H14" s="52">
        <f>'A1'!J14+'B1'!O14+'C1'!H13+'D1'!H13+'E1'!H13+'F1'!H14</f>
        <v>11000000</v>
      </c>
      <c r="I14" s="23">
        <f t="shared" si="0"/>
        <v>24113396653.943336</v>
      </c>
      <c r="J14" s="53"/>
      <c r="K14" s="54"/>
      <c r="L14" s="55"/>
      <c r="M14" s="54"/>
      <c r="N14" s="56"/>
      <c r="O14" s="56"/>
      <c r="P14" s="56"/>
      <c r="Q14" s="56"/>
      <c r="R14" s="56"/>
    </row>
    <row r="15" spans="1:18" s="34" customFormat="1" ht="20.100000000000001" customHeight="1" x14ac:dyDescent="0.25">
      <c r="A15" s="31">
        <f t="shared" si="1"/>
        <v>9</v>
      </c>
      <c r="B15" s="22" t="s">
        <v>57</v>
      </c>
      <c r="C15" s="52">
        <f>'A1'!E15+'B1'!C15+'C1'!C14+'D1'!C14+'E1'!C14+'F1'!C15</f>
        <v>1251425124165.7744</v>
      </c>
      <c r="D15" s="52">
        <f>'A1'!F15+'B1'!D15+'C1'!D14+'D1'!D14+'E1'!D14+'F1'!D15</f>
        <v>24791525</v>
      </c>
      <c r="E15" s="52">
        <f>'A1'!G15+'B1'!E15+'C1'!E14+'D1'!E14+'E1'!E14+'F1'!E15</f>
        <v>24791525</v>
      </c>
      <c r="F15" s="52">
        <f>'A1'!H15+'B1'!J15+'C1'!F14+'D1'!F14+'E1'!F14+'F1'!F15</f>
        <v>75103100</v>
      </c>
      <c r="G15" s="52">
        <f>'A1'!I15+'B1'!N15+'C1'!G14+'D1'!G14+'E1'!G14+'F1'!G15</f>
        <v>0</v>
      </c>
      <c r="H15" s="52">
        <f>'A1'!J15+'B1'!O15+'C1'!H14+'D1'!H14+'E1'!H14+'F1'!H15</f>
        <v>0</v>
      </c>
      <c r="I15" s="23">
        <f t="shared" si="0"/>
        <v>1251300438015.7744</v>
      </c>
      <c r="J15" s="53"/>
      <c r="K15" s="54"/>
      <c r="L15" s="55"/>
      <c r="M15" s="54"/>
      <c r="N15" s="56"/>
      <c r="O15" s="56"/>
      <c r="P15" s="56"/>
      <c r="Q15" s="56"/>
      <c r="R15" s="56"/>
    </row>
    <row r="16" spans="1:18" s="34" customFormat="1" ht="20.100000000000001" customHeight="1" x14ac:dyDescent="0.25">
      <c r="A16" s="31">
        <f t="shared" si="1"/>
        <v>10</v>
      </c>
      <c r="B16" s="22" t="s">
        <v>58</v>
      </c>
      <c r="C16" s="52">
        <f>'A1'!E16+'B1'!C16+'C1'!C15+'D1'!C15+'E1'!C15+'F1'!C16</f>
        <v>36680223601.300446</v>
      </c>
      <c r="D16" s="52">
        <f>'A1'!F16+'B1'!D16+'C1'!D15+'D1'!D15+'E1'!D15+'F1'!D16</f>
        <v>739746300</v>
      </c>
      <c r="E16" s="52">
        <f>'A1'!G16+'B1'!E16+'C1'!E15+'D1'!E15+'E1'!E15+'F1'!E16</f>
        <v>7412300</v>
      </c>
      <c r="F16" s="52">
        <f>'A1'!H16+'B1'!J16+'C1'!F15+'D1'!F15+'E1'!F15+'F1'!F16</f>
        <v>210768547</v>
      </c>
      <c r="G16" s="52">
        <f>'A1'!I16+'B1'!N16+'C1'!G15+'D1'!G15+'E1'!G15+'F1'!G16</f>
        <v>0</v>
      </c>
      <c r="H16" s="52">
        <f>'A1'!J16+'B1'!O16+'C1'!H15+'D1'!H15+'E1'!H15+'F1'!H16</f>
        <v>0</v>
      </c>
      <c r="I16" s="23">
        <f t="shared" si="0"/>
        <v>35722296454.300446</v>
      </c>
      <c r="J16" s="53"/>
      <c r="K16" s="54"/>
      <c r="L16" s="55"/>
      <c r="M16" s="54"/>
      <c r="N16" s="56"/>
      <c r="O16" s="56"/>
      <c r="P16" s="56"/>
      <c r="Q16" s="56"/>
      <c r="R16" s="56"/>
    </row>
    <row r="17" spans="1:18" s="117" customFormat="1" ht="20.100000000000001" customHeight="1" x14ac:dyDescent="0.25">
      <c r="A17" s="111">
        <f t="shared" si="1"/>
        <v>11</v>
      </c>
      <c r="B17" s="112" t="s">
        <v>59</v>
      </c>
      <c r="C17" s="122">
        <f>'A1'!E17+'B1'!C17+'C1'!C16+'D1'!C16+'E1'!C16+'F1'!C17</f>
        <v>1542920600</v>
      </c>
      <c r="D17" s="122">
        <f>'A1'!F17+'B1'!D17+'C1'!D16+'D1'!D16+'E1'!D16+'F1'!D17</f>
        <v>5844499</v>
      </c>
      <c r="E17" s="122">
        <f>'A1'!G17+'B1'!E17+'C1'!E16+'D1'!E16+'E1'!E16+'F1'!E17</f>
        <v>5844499</v>
      </c>
      <c r="F17" s="122">
        <f>'A1'!H17+'B1'!J17+'C1'!F16+'D1'!F16+'E1'!F16+'F1'!F17</f>
        <v>0</v>
      </c>
      <c r="G17" s="122">
        <f>'A1'!I17+'B1'!N17+'C1'!G16+'D1'!G16+'E1'!G16+'F1'!G17</f>
        <v>0</v>
      </c>
      <c r="H17" s="122">
        <f>'A1'!J17+'B1'!O17+'C1'!H16+'D1'!H16+'E1'!H16+'F1'!H17</f>
        <v>0</v>
      </c>
      <c r="I17" s="113">
        <f t="shared" si="0"/>
        <v>1531231602</v>
      </c>
      <c r="J17" s="123"/>
      <c r="K17" s="124"/>
      <c r="L17" s="125"/>
      <c r="M17" s="124"/>
      <c r="N17" s="126"/>
      <c r="O17" s="126"/>
      <c r="P17" s="126"/>
      <c r="Q17" s="126"/>
      <c r="R17" s="126"/>
    </row>
    <row r="18" spans="1:18" s="34" customFormat="1" ht="20.100000000000001" customHeight="1" x14ac:dyDescent="0.25">
      <c r="A18" s="31">
        <f t="shared" si="1"/>
        <v>12</v>
      </c>
      <c r="B18" s="22" t="s">
        <v>60</v>
      </c>
      <c r="C18" s="52">
        <f>'A1'!E18+'B1'!C18+'C1'!C17+'D1'!C17+'E1'!C17+'F1'!C18</f>
        <v>13595369480</v>
      </c>
      <c r="D18" s="52">
        <f>'A1'!F18+'B1'!D18+'C1'!D17+'D1'!D17+'E1'!D17+'F1'!D18</f>
        <v>34845484.340000004</v>
      </c>
      <c r="E18" s="52">
        <f>'A1'!G18+'B1'!E18+'C1'!E17+'D1'!E17+'E1'!E17+'F1'!E18</f>
        <v>34845484.340000004</v>
      </c>
      <c r="F18" s="52">
        <f>'A1'!H18+'B1'!J18+'C1'!F17+'D1'!F17+'E1'!F17+'F1'!F18</f>
        <v>5000000</v>
      </c>
      <c r="G18" s="52">
        <f>'A1'!I18+'B1'!N18+'C1'!G17+'D1'!G17+'E1'!G17+'F1'!G18</f>
        <v>0</v>
      </c>
      <c r="H18" s="52">
        <f>'A1'!J18+'B1'!O18+'C1'!H17+'D1'!H17+'E1'!H17+'F1'!H18</f>
        <v>0</v>
      </c>
      <c r="I18" s="23">
        <f t="shared" si="0"/>
        <v>13520678511.32</v>
      </c>
      <c r="J18" s="53"/>
      <c r="K18" s="54"/>
      <c r="L18" s="55"/>
      <c r="M18" s="54"/>
      <c r="N18" s="56"/>
      <c r="O18" s="56"/>
      <c r="P18" s="56"/>
      <c r="Q18" s="56"/>
      <c r="R18" s="56"/>
    </row>
    <row r="19" spans="1:18" s="34" customFormat="1" ht="20.100000000000001" customHeight="1" x14ac:dyDescent="0.25">
      <c r="A19" s="31">
        <f t="shared" si="1"/>
        <v>13</v>
      </c>
      <c r="B19" s="22" t="s">
        <v>61</v>
      </c>
      <c r="C19" s="52">
        <f>'A1'!E19+'B1'!C19+'C1'!C18+'D1'!C18+'E1'!C18+'F1'!C19</f>
        <v>35999858104</v>
      </c>
      <c r="D19" s="52">
        <f>'A1'!F19+'B1'!D19+'C1'!D18+'D1'!D18+'E1'!D18+'F1'!D19</f>
        <v>268032470.02000001</v>
      </c>
      <c r="E19" s="52">
        <f>'A1'!G19+'B1'!E19+'C1'!E18+'D1'!E18+'E1'!E18+'F1'!E19</f>
        <v>207617470.02209944</v>
      </c>
      <c r="F19" s="52">
        <f>'A1'!H19+'B1'!J19+'C1'!F18+'D1'!F18+'E1'!F18+'F1'!F19</f>
        <v>190659763.56999999</v>
      </c>
      <c r="G19" s="52">
        <f>'A1'!I19+'B1'!N19+'C1'!G18+'D1'!G18+'E1'!G18+'F1'!G19</f>
        <v>0</v>
      </c>
      <c r="H19" s="52">
        <f>'A1'!J19+'B1'!O19+'C1'!H18+'D1'!H18+'E1'!H18+'F1'!H19</f>
        <v>0</v>
      </c>
      <c r="I19" s="23">
        <f t="shared" si="0"/>
        <v>35333548400.387901</v>
      </c>
      <c r="J19" s="53"/>
      <c r="K19" s="54"/>
      <c r="L19" s="55"/>
      <c r="M19" s="54"/>
      <c r="N19" s="56"/>
      <c r="O19" s="56"/>
      <c r="P19" s="56"/>
      <c r="Q19" s="56"/>
      <c r="R19" s="56"/>
    </row>
    <row r="20" spans="1:18" s="34" customFormat="1" ht="20.100000000000001" customHeight="1" x14ac:dyDescent="0.25">
      <c r="A20" s="31">
        <f t="shared" si="1"/>
        <v>14</v>
      </c>
      <c r="B20" s="22" t="s">
        <v>62</v>
      </c>
      <c r="C20" s="52">
        <f>'A1'!E20+'B1'!C20+'C1'!C19+'D1'!C19+'E1'!C19+'F1'!C20</f>
        <v>30415065492.57</v>
      </c>
      <c r="D20" s="52">
        <f>'A1'!F20+'B1'!D20+'C1'!D19+'D1'!D19+'E1'!D19+'F1'!D20</f>
        <v>151410759.53999999</v>
      </c>
      <c r="E20" s="52">
        <f>'A1'!G20+'B1'!E20+'C1'!E19+'D1'!E19+'E1'!E19+'F1'!E20</f>
        <v>96286060</v>
      </c>
      <c r="F20" s="52">
        <f>'A1'!H20+'B1'!J20+'C1'!F19+'D1'!F19+'E1'!F19+'F1'!F20</f>
        <v>310475030</v>
      </c>
      <c r="G20" s="52">
        <f>'A1'!I20+'B1'!N20+'C1'!G19+'D1'!G19+'E1'!G19+'F1'!G20</f>
        <v>0</v>
      </c>
      <c r="H20" s="52">
        <f>'A1'!J20+'B1'!O20+'C1'!H19+'D1'!H19+'E1'!H19+'F1'!H20</f>
        <v>0</v>
      </c>
      <c r="I20" s="23">
        <f t="shared" si="0"/>
        <v>29856893643.029999</v>
      </c>
      <c r="J20" s="53"/>
      <c r="K20" s="54"/>
      <c r="L20" s="55"/>
      <c r="M20" s="54"/>
      <c r="N20" s="56"/>
      <c r="O20" s="56"/>
      <c r="P20" s="56"/>
      <c r="Q20" s="56"/>
      <c r="R20" s="56"/>
    </row>
    <row r="21" spans="1:18" s="50" customFormat="1" ht="20.100000000000001" customHeight="1" x14ac:dyDescent="0.25">
      <c r="A21" s="46">
        <f t="shared" si="1"/>
        <v>15</v>
      </c>
      <c r="B21" s="47" t="s">
        <v>2</v>
      </c>
      <c r="C21" s="52">
        <f>'A1'!E21+'B1'!C21+'C1'!C20+'D1'!C20+'E1'!C20+'F1'!C21</f>
        <v>60720372447</v>
      </c>
      <c r="D21" s="52">
        <f>'A1'!F21+'B1'!D21+'C1'!D20+'D1'!D20+'E1'!D20+'F1'!D21</f>
        <v>35734819.049999997</v>
      </c>
      <c r="E21" s="52">
        <f>'A1'!G21+'B1'!E21+'C1'!E20+'D1'!E20+'E1'!E20+'F1'!E21</f>
        <v>35734819.049999997</v>
      </c>
      <c r="F21" s="52">
        <f>'A1'!H21+'B1'!J21+'C1'!F20+'D1'!F20+'E1'!F20+'F1'!F21</f>
        <v>15000000</v>
      </c>
      <c r="G21" s="52">
        <f>'A1'!I21+'B1'!N21+'C1'!G20+'D1'!G20+'E1'!G20+'F1'!G21</f>
        <v>0</v>
      </c>
      <c r="H21" s="52">
        <f>'A1'!J21+'B1'!O21+'C1'!H20+'D1'!H20+'E1'!H20+'F1'!H21</f>
        <v>0</v>
      </c>
      <c r="I21" s="23">
        <f t="shared" si="0"/>
        <v>60633902808.899994</v>
      </c>
      <c r="J21" s="169"/>
      <c r="K21" s="54"/>
      <c r="L21" s="55"/>
      <c r="M21" s="54"/>
      <c r="N21" s="57"/>
      <c r="O21" s="57"/>
      <c r="P21" s="57"/>
      <c r="Q21" s="57"/>
      <c r="R21" s="57"/>
    </row>
    <row r="22" spans="1:18" s="34" customFormat="1" ht="20.100000000000001" customHeight="1" x14ac:dyDescent="0.25">
      <c r="A22" s="31">
        <f t="shared" si="1"/>
        <v>16</v>
      </c>
      <c r="B22" s="22" t="s">
        <v>63</v>
      </c>
      <c r="C22" s="52">
        <f>'A1'!E22+'B1'!C22+'C1'!C21+'D1'!C21+'E1'!C21+'F1'!C22</f>
        <v>10760413120</v>
      </c>
      <c r="D22" s="52">
        <f>'A1'!F22+'B1'!D22+'C1'!D21+'D1'!D21+'E1'!D21+'F1'!D22</f>
        <v>6977600</v>
      </c>
      <c r="E22" s="52">
        <f>'A1'!G22+'B1'!E22+'C1'!E21+'D1'!E21+'E1'!E21+'F1'!E22</f>
        <v>10778850</v>
      </c>
      <c r="F22" s="52">
        <f>'A1'!H22+'B1'!J22+'C1'!F21+'D1'!F21+'E1'!F21+'F1'!F22</f>
        <v>176853530</v>
      </c>
      <c r="G22" s="52">
        <f>'A1'!I22+'B1'!N22+'C1'!G21+'D1'!G21+'E1'!G21+'F1'!G22</f>
        <v>0</v>
      </c>
      <c r="H22" s="52">
        <f>'A1'!J22+'B1'!O22+'C1'!H21+'D1'!H21+'E1'!H21+'F1'!H22</f>
        <v>0</v>
      </c>
      <c r="I22" s="23">
        <f t="shared" si="0"/>
        <v>10565803140</v>
      </c>
      <c r="J22" s="53"/>
      <c r="K22" s="54"/>
      <c r="L22" s="55"/>
      <c r="M22" s="54"/>
      <c r="N22" s="56"/>
      <c r="O22" s="56"/>
      <c r="P22" s="56"/>
      <c r="Q22" s="56"/>
      <c r="R22" s="56"/>
    </row>
    <row r="23" spans="1:18" s="34" customFormat="1" ht="20.100000000000001" customHeight="1" x14ac:dyDescent="0.25">
      <c r="A23" s="31">
        <f t="shared" si="1"/>
        <v>17</v>
      </c>
      <c r="B23" s="22" t="s">
        <v>64</v>
      </c>
      <c r="C23" s="52">
        <f>'A1'!E23+'B1'!C23+'C1'!C22+'D1'!C22+'E1'!C22+'F1'!C23</f>
        <v>6516673623</v>
      </c>
      <c r="D23" s="52">
        <f>'A1'!F23+'B1'!D23+'C1'!D22+'D1'!D22+'E1'!D22+'F1'!D23</f>
        <v>31953965</v>
      </c>
      <c r="E23" s="52">
        <f>'A1'!G23+'B1'!E23+'C1'!E22+'D1'!E22+'E1'!E22+'F1'!E23</f>
        <v>31953965</v>
      </c>
      <c r="F23" s="52">
        <f>'A1'!H23+'B1'!J23+'C1'!F22+'D1'!F22+'E1'!F22+'F1'!F23</f>
        <v>151859000</v>
      </c>
      <c r="G23" s="52">
        <f>'A1'!I23+'B1'!N23+'C1'!G22+'D1'!G22+'E1'!G22+'F1'!G23</f>
        <v>0</v>
      </c>
      <c r="H23" s="52">
        <f>'A1'!J23+'B1'!O23+'C1'!H22+'D1'!H22+'E1'!H22+'F1'!H23</f>
        <v>0</v>
      </c>
      <c r="I23" s="23">
        <f t="shared" si="0"/>
        <v>6300906693</v>
      </c>
      <c r="J23" s="53"/>
      <c r="K23" s="54"/>
      <c r="L23" s="55"/>
      <c r="M23" s="54"/>
      <c r="N23" s="56"/>
      <c r="O23" s="56"/>
      <c r="P23" s="56"/>
      <c r="Q23" s="56"/>
      <c r="R23" s="56"/>
    </row>
    <row r="24" spans="1:18" s="50" customFormat="1" ht="20.100000000000001" customHeight="1" x14ac:dyDescent="0.25">
      <c r="A24" s="46">
        <f t="shared" si="1"/>
        <v>18</v>
      </c>
      <c r="B24" s="47" t="s">
        <v>17</v>
      </c>
      <c r="C24" s="52">
        <f>'A1'!E24+'B1'!C24+'C1'!C23+'D1'!C23+'E1'!C23+'F1'!C24</f>
        <v>33842948253.989998</v>
      </c>
      <c r="D24" s="52">
        <f>'A1'!F24+'B1'!D24+'C1'!D23+'D1'!D23+'E1'!D23+'F1'!D24</f>
        <v>47168680.990000002</v>
      </c>
      <c r="E24" s="52">
        <f>'A1'!G24+'B1'!E24+'C1'!E23+'D1'!E23+'E1'!E23+'F1'!E24</f>
        <v>41168680.990000002</v>
      </c>
      <c r="F24" s="52">
        <f>'A1'!H24+'B1'!J24+'C1'!F23+'D1'!F23+'E1'!F23+'F1'!F24</f>
        <v>59075000</v>
      </c>
      <c r="G24" s="52">
        <f>'A1'!I24+'B1'!N24+'C1'!G23+'D1'!G23+'E1'!G23+'F1'!G24</f>
        <v>0</v>
      </c>
      <c r="H24" s="52">
        <f>'A1'!J24+'B1'!O24+'C1'!H23+'D1'!H23+'E1'!H23+'F1'!H24</f>
        <v>0</v>
      </c>
      <c r="I24" s="23">
        <f t="shared" si="0"/>
        <v>33695535892.009995</v>
      </c>
      <c r="J24" s="169"/>
      <c r="K24" s="54"/>
      <c r="L24" s="55"/>
      <c r="M24" s="54"/>
      <c r="N24" s="57"/>
      <c r="O24" s="57"/>
      <c r="P24" s="57"/>
      <c r="Q24" s="57"/>
      <c r="R24" s="57"/>
    </row>
    <row r="25" spans="1:18" s="34" customFormat="1" ht="20.100000000000001" customHeight="1" x14ac:dyDescent="0.25">
      <c r="A25" s="31">
        <f t="shared" si="1"/>
        <v>19</v>
      </c>
      <c r="B25" s="22" t="s">
        <v>65</v>
      </c>
      <c r="C25" s="52">
        <f>'A1'!E25+'B1'!C25+'C1'!C24+'D1'!C24+'E1'!C24+'F1'!C25</f>
        <v>5890427000.1300001</v>
      </c>
      <c r="D25" s="52">
        <f>'A1'!F25+'B1'!D25+'C1'!D24+'D1'!D24+'E1'!D24+'F1'!D25</f>
        <v>37369652.130000003</v>
      </c>
      <c r="E25" s="52">
        <f>'A1'!G25+'B1'!E25+'C1'!E24+'D1'!E24+'E1'!E24+'F1'!E25</f>
        <v>37369652.129999995</v>
      </c>
      <c r="F25" s="52">
        <f>'A1'!H25+'B1'!J25+'C1'!F24+'D1'!F24+'E1'!F24+'F1'!F25</f>
        <v>0</v>
      </c>
      <c r="G25" s="52">
        <f>'A1'!I25+'B1'!N25+'C1'!G24+'D1'!G24+'E1'!G24+'F1'!G25</f>
        <v>0</v>
      </c>
      <c r="H25" s="52">
        <f>'A1'!J25+'B1'!O25+'C1'!H24+'D1'!H24+'E1'!H24+'F1'!H25</f>
        <v>0</v>
      </c>
      <c r="I25" s="23">
        <f t="shared" si="0"/>
        <v>5815687695.8699999</v>
      </c>
      <c r="J25" s="53"/>
      <c r="K25" s="54"/>
      <c r="L25" s="55"/>
      <c r="M25" s="54"/>
      <c r="N25" s="56"/>
      <c r="O25" s="56"/>
      <c r="P25" s="56"/>
      <c r="Q25" s="56"/>
      <c r="R25" s="56"/>
    </row>
    <row r="26" spans="1:18" s="34" customFormat="1" ht="20.100000000000001" customHeight="1" x14ac:dyDescent="0.25">
      <c r="A26" s="31">
        <f t="shared" si="1"/>
        <v>20</v>
      </c>
      <c r="B26" s="22" t="s">
        <v>66</v>
      </c>
      <c r="C26" s="52">
        <f>'A1'!E26+'B1'!C26+'C1'!C25+'D1'!C25+'E1'!C25+'F1'!C26</f>
        <v>2298234458.6863999</v>
      </c>
      <c r="D26" s="52">
        <f>'A1'!F26+'B1'!D26+'C1'!D25+'D1'!D25+'E1'!D25+'F1'!D26</f>
        <v>13583982</v>
      </c>
      <c r="E26" s="52">
        <f>'A1'!G26+'B1'!E26+'C1'!E25+'D1'!E25+'E1'!E25+'F1'!E26</f>
        <v>13583982</v>
      </c>
      <c r="F26" s="52">
        <f>'A1'!H26+'B1'!J26+'C1'!F25+'D1'!F25+'E1'!F25+'F1'!F26</f>
        <v>37964857.140000001</v>
      </c>
      <c r="G26" s="52">
        <f>'A1'!I26+'B1'!N26+'C1'!G25+'D1'!G25+'E1'!G25+'F1'!G26</f>
        <v>0</v>
      </c>
      <c r="H26" s="52">
        <f>'A1'!J26+'B1'!O26+'C1'!H25+'D1'!H25+'E1'!H25+'F1'!H26</f>
        <v>0</v>
      </c>
      <c r="I26" s="23">
        <f t="shared" si="0"/>
        <v>2233101637.5464001</v>
      </c>
      <c r="J26" s="53"/>
      <c r="K26" s="54"/>
      <c r="L26" s="55"/>
      <c r="M26" s="54"/>
      <c r="N26" s="56"/>
      <c r="O26" s="56"/>
      <c r="P26" s="56"/>
      <c r="Q26" s="56"/>
      <c r="R26" s="56"/>
    </row>
    <row r="27" spans="1:18" s="34" customFormat="1" ht="20.100000000000001" customHeight="1" x14ac:dyDescent="0.25">
      <c r="A27" s="31">
        <f t="shared" si="1"/>
        <v>21</v>
      </c>
      <c r="B27" s="22" t="s">
        <v>67</v>
      </c>
      <c r="C27" s="52">
        <f>'A1'!E27+'B1'!C27+'C1'!C26+'D1'!C26+'E1'!C26+'F1'!C27</f>
        <v>8388296585.000001</v>
      </c>
      <c r="D27" s="52">
        <f>'A1'!F27+'B1'!D27+'C1'!D26+'D1'!D26+'E1'!D26+'F1'!D27</f>
        <v>92810380.010000005</v>
      </c>
      <c r="E27" s="52">
        <f>'A1'!G27+'B1'!E27+'C1'!E26+'D1'!E26+'E1'!E26+'F1'!E27</f>
        <v>92810380</v>
      </c>
      <c r="F27" s="52">
        <f>'A1'!H27+'B1'!J27+'C1'!F26+'D1'!F26+'E1'!F26+'F1'!F27</f>
        <v>0</v>
      </c>
      <c r="G27" s="52">
        <f>'A1'!I27+'B1'!N27+'C1'!G26+'D1'!G26+'E1'!G26+'F1'!G27</f>
        <v>0</v>
      </c>
      <c r="H27" s="52">
        <f>'A1'!J27+'B1'!O27+'C1'!H26+'D1'!H26+'E1'!H26+'F1'!H27</f>
        <v>0</v>
      </c>
      <c r="I27" s="23">
        <f t="shared" si="0"/>
        <v>8202675824.9900007</v>
      </c>
      <c r="J27" s="53"/>
      <c r="K27" s="54"/>
      <c r="L27" s="55"/>
      <c r="M27" s="54"/>
      <c r="N27" s="56"/>
      <c r="O27" s="56"/>
      <c r="P27" s="56"/>
      <c r="Q27" s="56"/>
      <c r="R27" s="56"/>
    </row>
    <row r="28" spans="1:18" s="50" customFormat="1" ht="20.100000000000001" customHeight="1" x14ac:dyDescent="0.25">
      <c r="A28" s="46">
        <f t="shared" si="1"/>
        <v>22</v>
      </c>
      <c r="B28" s="47" t="s">
        <v>68</v>
      </c>
      <c r="C28" s="52">
        <f>'A1'!E28+'B1'!C28+'C1'!C27+'D1'!C27+'E1'!C27+'F1'!C28</f>
        <v>6976581591.8999996</v>
      </c>
      <c r="D28" s="52">
        <f>'A1'!F28+'B1'!D28+'C1'!D27+'D1'!D27+'E1'!D27+'F1'!D28</f>
        <v>52435750</v>
      </c>
      <c r="E28" s="52">
        <f>'A1'!G28+'B1'!E28+'C1'!E27+'D1'!E27+'E1'!E27+'F1'!E28</f>
        <v>52435750</v>
      </c>
      <c r="F28" s="52">
        <f>'A1'!H28+'B1'!J28+'C1'!F27+'D1'!F27+'E1'!F27+'F1'!F28</f>
        <v>157532728</v>
      </c>
      <c r="G28" s="52">
        <f>'A1'!I28+'B1'!N28+'C1'!G27+'D1'!G27+'E1'!G27+'F1'!G28</f>
        <v>0</v>
      </c>
      <c r="H28" s="52">
        <f>'A1'!J28+'B1'!O28+'C1'!H27+'D1'!H27+'E1'!H27+'F1'!H28</f>
        <v>0</v>
      </c>
      <c r="I28" s="23">
        <f t="shared" si="0"/>
        <v>6714177363.8999996</v>
      </c>
      <c r="J28" s="169"/>
      <c r="K28" s="54"/>
      <c r="L28" s="55"/>
      <c r="M28" s="54"/>
      <c r="N28" s="57"/>
      <c r="O28" s="57"/>
      <c r="P28" s="57"/>
      <c r="Q28" s="57"/>
      <c r="R28" s="57"/>
    </row>
    <row r="29" spans="1:18" s="34" customFormat="1" ht="20.100000000000001" customHeight="1" x14ac:dyDescent="0.25">
      <c r="A29" s="31">
        <f t="shared" si="1"/>
        <v>23</v>
      </c>
      <c r="B29" s="22" t="s">
        <v>69</v>
      </c>
      <c r="C29" s="52">
        <f>'A1'!E29+'B1'!C29+'C1'!C28+'D1'!C28+'E1'!C28+'F1'!C29</f>
        <v>5179423155.999999</v>
      </c>
      <c r="D29" s="52">
        <f>'A1'!F29+'B1'!D29+'C1'!D28+'D1'!D28+'E1'!D28+'F1'!D29</f>
        <v>21197000</v>
      </c>
      <c r="E29" s="52">
        <f>'A1'!G29+'B1'!E29+'C1'!E28+'D1'!E28+'E1'!E28+'F1'!E29</f>
        <v>21197000</v>
      </c>
      <c r="F29" s="52">
        <f>'A1'!H29+'B1'!J29+'C1'!F28+'D1'!F28+'E1'!F28+'F1'!F29</f>
        <v>97624091</v>
      </c>
      <c r="G29" s="52">
        <f>'A1'!I29+'B1'!N29+'C1'!G28+'D1'!G28+'E1'!G28+'F1'!G29</f>
        <v>0</v>
      </c>
      <c r="H29" s="52">
        <f>'A1'!J29+'B1'!O29+'C1'!H28+'D1'!H28+'E1'!H28+'F1'!H29</f>
        <v>0</v>
      </c>
      <c r="I29" s="23">
        <f t="shared" si="0"/>
        <v>5039405064.999999</v>
      </c>
      <c r="J29" s="53"/>
      <c r="K29" s="54"/>
      <c r="L29" s="55"/>
      <c r="M29" s="54"/>
      <c r="N29" s="56"/>
      <c r="O29" s="56"/>
      <c r="P29" s="56"/>
      <c r="Q29" s="56"/>
      <c r="R29" s="56"/>
    </row>
    <row r="30" spans="1:18" s="34" customFormat="1" ht="20.100000000000001" customHeight="1" x14ac:dyDescent="0.25">
      <c r="A30" s="31">
        <f t="shared" si="1"/>
        <v>24</v>
      </c>
      <c r="B30" s="22" t="s">
        <v>70</v>
      </c>
      <c r="C30" s="52">
        <f>'A1'!E30+'B1'!C30+'C1'!C29+'D1'!C29+'E1'!C29+'F1'!C30</f>
        <v>37224391221.229996</v>
      </c>
      <c r="D30" s="52">
        <f>'A1'!F30+'B1'!D30+'C1'!D29+'D1'!D29+'E1'!D29+'F1'!D30</f>
        <v>55501626</v>
      </c>
      <c r="E30" s="52">
        <f>'A1'!G30+'B1'!E30+'C1'!E29+'D1'!E29+'E1'!E29+'F1'!E30</f>
        <v>55501626.003999993</v>
      </c>
      <c r="F30" s="52">
        <f>'A1'!H30+'B1'!J30+'C1'!F29+'D1'!F29+'E1'!F29+'F1'!F30</f>
        <v>347437930.89999998</v>
      </c>
      <c r="G30" s="52">
        <f>'A1'!I30+'B1'!N30+'C1'!G29+'D1'!G29+'E1'!G29+'F1'!G30</f>
        <v>0</v>
      </c>
      <c r="H30" s="52">
        <f>'A1'!J30+'B1'!O30+'C1'!H29+'D1'!H29+'E1'!H29+'F1'!H30</f>
        <v>6287473000</v>
      </c>
      <c r="I30" s="23">
        <f t="shared" si="0"/>
        <v>30478477038.325996</v>
      </c>
      <c r="J30" s="53"/>
      <c r="K30" s="54"/>
      <c r="L30" s="55"/>
      <c r="M30" s="54"/>
      <c r="N30" s="56"/>
      <c r="O30" s="56"/>
      <c r="P30" s="56"/>
      <c r="Q30" s="56"/>
      <c r="R30" s="56"/>
    </row>
    <row r="31" spans="1:18" s="34" customFormat="1" ht="20.100000000000001" customHeight="1" x14ac:dyDescent="0.25">
      <c r="A31" s="31">
        <f t="shared" si="1"/>
        <v>25</v>
      </c>
      <c r="B31" s="22" t="s">
        <v>71</v>
      </c>
      <c r="C31" s="52">
        <f>'A1'!E31+'B1'!C31+'C1'!C30+'D1'!C30+'E1'!C30+'F1'!C31</f>
        <v>7768358587.4300003</v>
      </c>
      <c r="D31" s="52">
        <f>'A1'!F31+'B1'!D31+'C1'!D30+'D1'!D30+'E1'!D30+'F1'!D31</f>
        <v>12841700</v>
      </c>
      <c r="E31" s="52">
        <f>'A1'!G31+'B1'!E31+'C1'!E30+'D1'!E30+'E1'!E30+'F1'!E31</f>
        <v>12841700</v>
      </c>
      <c r="F31" s="52">
        <f>'A1'!H31+'B1'!J31+'C1'!F30+'D1'!F30+'E1'!F30+'F1'!F31</f>
        <v>208887500</v>
      </c>
      <c r="G31" s="52">
        <f>'A1'!I31+'B1'!N31+'C1'!G30+'D1'!G30+'E1'!G30+'F1'!G31</f>
        <v>0</v>
      </c>
      <c r="H31" s="52">
        <f>'A1'!J31+'B1'!O31+'C1'!H30+'D1'!H30+'E1'!H30+'F1'!H31</f>
        <v>0</v>
      </c>
      <c r="I31" s="23">
        <f t="shared" si="0"/>
        <v>7533787687.4300003</v>
      </c>
      <c r="J31" s="53"/>
      <c r="K31" s="54"/>
      <c r="L31" s="55"/>
      <c r="M31" s="54"/>
      <c r="N31" s="56"/>
      <c r="O31" s="56"/>
      <c r="P31" s="56"/>
      <c r="Q31" s="56"/>
      <c r="R31" s="56"/>
    </row>
    <row r="32" spans="1:18" s="171" customFormat="1" ht="20.100000000000001" customHeight="1" x14ac:dyDescent="0.25">
      <c r="A32" s="31">
        <f t="shared" si="1"/>
        <v>26</v>
      </c>
      <c r="B32" s="22" t="s">
        <v>72</v>
      </c>
      <c r="C32" s="52">
        <f>'A1'!E32+'B1'!C32+'C1'!C31+'D1'!C31+'E1'!C31+'F1'!C32</f>
        <v>2967678873</v>
      </c>
      <c r="D32" s="52">
        <f>'A1'!F32+'B1'!D32+'C1'!D31+'D1'!D31+'E1'!D31+'F1'!D32</f>
        <v>22696425</v>
      </c>
      <c r="E32" s="52">
        <f>'A1'!G32+'B1'!E32+'C1'!E31+'D1'!E31+'E1'!E31+'F1'!E32</f>
        <v>22696425</v>
      </c>
      <c r="F32" s="52">
        <f>'A1'!H32+'B1'!J32+'C1'!F31+'D1'!F31+'E1'!F31+'F1'!F32</f>
        <v>281954100</v>
      </c>
      <c r="G32" s="52">
        <f>'A1'!I32+'B1'!N32+'C1'!G31+'D1'!G31+'E1'!G31+'F1'!G32</f>
        <v>0</v>
      </c>
      <c r="H32" s="52">
        <f>'A1'!J32+'B1'!O32+'C1'!H31+'D1'!H31+'E1'!H31+'F1'!H32</f>
        <v>0</v>
      </c>
      <c r="I32" s="23">
        <f t="shared" si="0"/>
        <v>2640331923</v>
      </c>
      <c r="J32" s="53"/>
      <c r="K32" s="54"/>
      <c r="L32" s="55"/>
      <c r="M32" s="54"/>
      <c r="N32" s="170"/>
      <c r="O32" s="170"/>
      <c r="P32" s="170"/>
      <c r="Q32" s="170"/>
      <c r="R32" s="170"/>
    </row>
    <row r="33" spans="1:18" s="34" customFormat="1" ht="20.100000000000001" customHeight="1" x14ac:dyDescent="0.25">
      <c r="A33" s="31">
        <f t="shared" si="1"/>
        <v>27</v>
      </c>
      <c r="B33" s="22" t="s">
        <v>7</v>
      </c>
      <c r="C33" s="52">
        <f>'A1'!E33+'B1'!C33+'C1'!C32+'D1'!C32+'E1'!C32+'F1'!C33</f>
        <v>4565731540</v>
      </c>
      <c r="D33" s="52">
        <f>'A1'!F33+'B1'!D33+'C1'!D32+'D1'!D32+'E1'!D32+'F1'!D33</f>
        <v>42954000</v>
      </c>
      <c r="E33" s="52">
        <f>'A1'!G33+'B1'!E33+'C1'!E32+'D1'!E32+'E1'!E32+'F1'!E33</f>
        <v>42954000</v>
      </c>
      <c r="F33" s="52">
        <f>'A1'!H33+'B1'!J33+'C1'!F32+'D1'!F32+'E1'!F32+'F1'!F33</f>
        <v>11523500</v>
      </c>
      <c r="G33" s="52">
        <f>'A1'!I33+'B1'!N33+'C1'!G32+'D1'!G32+'E1'!G32+'F1'!G33</f>
        <v>0</v>
      </c>
      <c r="H33" s="52">
        <f>'A1'!J33+'B1'!O33+'C1'!H32+'D1'!H32+'E1'!H32+'F1'!H33</f>
        <v>0</v>
      </c>
      <c r="I33" s="23">
        <f t="shared" si="0"/>
        <v>4468300040</v>
      </c>
      <c r="J33" s="53"/>
      <c r="K33" s="54"/>
      <c r="L33" s="55"/>
      <c r="M33" s="54"/>
      <c r="N33" s="56"/>
      <c r="O33" s="56"/>
      <c r="P33" s="56"/>
      <c r="Q33" s="56"/>
      <c r="R33" s="56"/>
    </row>
    <row r="34" spans="1:18" s="50" customFormat="1" ht="20.100000000000001" customHeight="1" x14ac:dyDescent="0.25">
      <c r="A34" s="46">
        <f t="shared" si="1"/>
        <v>28</v>
      </c>
      <c r="B34" s="47" t="s">
        <v>73</v>
      </c>
      <c r="C34" s="52">
        <f>'A1'!E34+'B1'!C34+'C1'!C33+'D1'!C33+'E1'!C33+'F1'!C34</f>
        <v>8258173500.3299999</v>
      </c>
      <c r="D34" s="52">
        <f>'A1'!F34+'B1'!D34+'C1'!D33+'D1'!D33+'E1'!D33+'F1'!D34</f>
        <v>19679833.329999998</v>
      </c>
      <c r="E34" s="52">
        <f>'A1'!G34+'B1'!E34+'C1'!E33+'D1'!E33+'E1'!E33+'F1'!E34</f>
        <v>19679833.329999998</v>
      </c>
      <c r="F34" s="52">
        <f>'A1'!H34+'B1'!J34+'C1'!F33+'D1'!F33+'E1'!F33+'F1'!F34</f>
        <v>155197630</v>
      </c>
      <c r="G34" s="52">
        <f>'A1'!I34+'B1'!N34+'C1'!G33+'D1'!G33+'E1'!G33+'F1'!G34</f>
        <v>0</v>
      </c>
      <c r="H34" s="52">
        <f>'A1'!J34+'B1'!O34+'C1'!H33+'D1'!H33+'E1'!H33+'F1'!H34</f>
        <v>0</v>
      </c>
      <c r="I34" s="23">
        <f t="shared" si="0"/>
        <v>8063616203.6700001</v>
      </c>
      <c r="J34" s="169" t="s">
        <v>86</v>
      </c>
      <c r="K34" s="54"/>
      <c r="L34" s="55"/>
      <c r="M34" s="54"/>
      <c r="N34" s="57"/>
      <c r="O34" s="57"/>
      <c r="P34" s="57"/>
      <c r="Q34" s="57"/>
      <c r="R34" s="57"/>
    </row>
    <row r="35" spans="1:18" s="50" customFormat="1" ht="20.100000000000001" customHeight="1" x14ac:dyDescent="0.25">
      <c r="A35" s="46">
        <f t="shared" si="1"/>
        <v>29</v>
      </c>
      <c r="B35" s="47" t="s">
        <v>74</v>
      </c>
      <c r="C35" s="52">
        <f>'A1'!E35+'B1'!C35+'C1'!C34+'D1'!C34+'E1'!C34+'F1'!C35</f>
        <v>99023661800.832901</v>
      </c>
      <c r="D35" s="52">
        <f>'A1'!F35+'B1'!D35+'C1'!D34+'D1'!D34+'E1'!D34+'F1'!D35</f>
        <v>77365242.359999999</v>
      </c>
      <c r="E35" s="52">
        <f>'A1'!G35+'B1'!E35+'C1'!E34+'D1'!E34+'E1'!E34+'F1'!E35</f>
        <v>77365242.359899953</v>
      </c>
      <c r="F35" s="52">
        <f>'A1'!H35+'B1'!J35+'C1'!F34+'D1'!F34+'E1'!F34+'F1'!F35</f>
        <v>198351050</v>
      </c>
      <c r="G35" s="52">
        <f>'A1'!I35+'B1'!N35+'C1'!G34+'D1'!G34+'E1'!G34+'F1'!G35</f>
        <v>0</v>
      </c>
      <c r="H35" s="52">
        <f>'A1'!J35+'B1'!O35+'C1'!H34+'D1'!H34+'E1'!H34+'F1'!H35</f>
        <v>18172476417</v>
      </c>
      <c r="I35" s="23">
        <f t="shared" si="0"/>
        <v>80498103849.113007</v>
      </c>
      <c r="J35" s="169"/>
      <c r="K35" s="54"/>
      <c r="L35" s="55"/>
      <c r="M35" s="54"/>
      <c r="N35" s="57"/>
      <c r="O35" s="57"/>
      <c r="P35" s="57"/>
      <c r="Q35" s="57"/>
      <c r="R35" s="57"/>
    </row>
    <row r="36" spans="1:18" s="34" customFormat="1" ht="20.100000000000001" customHeight="1" x14ac:dyDescent="0.25">
      <c r="A36" s="31">
        <f t="shared" si="1"/>
        <v>30</v>
      </c>
      <c r="B36" s="22" t="s">
        <v>75</v>
      </c>
      <c r="C36" s="52">
        <f>'A1'!E36+'B1'!C36+'C1'!C35+'D1'!C35+'E1'!C35+'F1'!C36</f>
        <v>8482001970</v>
      </c>
      <c r="D36" s="52">
        <f>'A1'!F36+'B1'!D36+'C1'!D35+'D1'!D35+'E1'!D35+'F1'!D36</f>
        <v>8786640</v>
      </c>
      <c r="E36" s="52">
        <f>'A1'!G36+'B1'!E36+'C1'!E35+'D1'!E35+'E1'!E35+'F1'!E36</f>
        <v>8786640</v>
      </c>
      <c r="F36" s="52">
        <f>'A1'!H36+'B1'!J36+'C1'!F35+'D1'!F35+'E1'!F35+'F1'!F36</f>
        <v>13500000</v>
      </c>
      <c r="G36" s="52">
        <f>'A1'!I36+'B1'!N36+'C1'!G35+'D1'!G35+'E1'!G35+'F1'!G36</f>
        <v>0</v>
      </c>
      <c r="H36" s="52">
        <f>'A1'!J36+'B1'!O36+'C1'!H35+'D1'!H35+'E1'!H35+'F1'!H36</f>
        <v>0</v>
      </c>
      <c r="I36" s="23">
        <f t="shared" si="0"/>
        <v>8450928690</v>
      </c>
      <c r="J36" s="53" t="s">
        <v>86</v>
      </c>
      <c r="K36" s="54"/>
      <c r="L36" s="55"/>
      <c r="M36" s="54"/>
      <c r="N36" s="56"/>
      <c r="O36" s="56"/>
      <c r="P36" s="56"/>
      <c r="Q36" s="56"/>
      <c r="R36" s="56"/>
    </row>
    <row r="37" spans="1:18" s="34" customFormat="1" ht="20.100000000000001" customHeight="1" x14ac:dyDescent="0.25">
      <c r="A37" s="31">
        <f t="shared" si="1"/>
        <v>31</v>
      </c>
      <c r="B37" s="22" t="s">
        <v>8</v>
      </c>
      <c r="C37" s="52">
        <f>'A1'!E37+'B1'!C37+'C1'!C36+'D1'!C36+'E1'!C36+'F1'!C37</f>
        <v>2258269783</v>
      </c>
      <c r="D37" s="52">
        <f>'A1'!F37+'B1'!D37+'C1'!D36+'D1'!D36+'E1'!D36+'F1'!D37</f>
        <v>18810394</v>
      </c>
      <c r="E37" s="52">
        <f>'A1'!G37+'B1'!E37+'C1'!E36+'D1'!E36+'E1'!E36+'F1'!E37</f>
        <v>18810394</v>
      </c>
      <c r="F37" s="52">
        <f>'A1'!H37+'B1'!J37+'C1'!F36+'D1'!F36+'E1'!F36+'F1'!F37</f>
        <v>82660000</v>
      </c>
      <c r="G37" s="52">
        <f>'A1'!I37+'B1'!N37+'C1'!G36+'D1'!G36+'E1'!G36+'F1'!G37</f>
        <v>0</v>
      </c>
      <c r="H37" s="52">
        <f>'A1'!J37+'B1'!O37+'C1'!H36+'D1'!H36+'E1'!H36+'F1'!H37</f>
        <v>0</v>
      </c>
      <c r="I37" s="23">
        <f t="shared" si="0"/>
        <v>2137988995</v>
      </c>
      <c r="J37" s="53"/>
      <c r="K37" s="54"/>
      <c r="L37" s="55"/>
      <c r="M37" s="54"/>
      <c r="N37" s="56"/>
      <c r="O37" s="56"/>
      <c r="P37" s="56"/>
      <c r="Q37" s="56"/>
      <c r="R37" s="56"/>
    </row>
    <row r="38" spans="1:18" s="34" customFormat="1" ht="20.100000000000001" customHeight="1" x14ac:dyDescent="0.25">
      <c r="A38" s="31">
        <f t="shared" si="1"/>
        <v>32</v>
      </c>
      <c r="B38" s="22" t="s">
        <v>9</v>
      </c>
      <c r="C38" s="52">
        <f>'A1'!E38+'B1'!C38+'C1'!C37+'D1'!C37+'E1'!C37+'F1'!C38</f>
        <v>1553720395</v>
      </c>
      <c r="D38" s="52">
        <f>'A1'!F38+'B1'!D38+'C1'!D37+'D1'!D37+'E1'!D37+'F1'!D38</f>
        <v>14040450</v>
      </c>
      <c r="E38" s="52">
        <f>'A1'!G38+'B1'!E38+'C1'!E37+'D1'!E37+'E1'!E37+'F1'!E38</f>
        <v>14040450</v>
      </c>
      <c r="F38" s="52">
        <f>'A1'!H38+'B1'!J38+'C1'!F37+'D1'!F37+'E1'!F37+'F1'!F38</f>
        <v>0</v>
      </c>
      <c r="G38" s="52">
        <f>'A1'!I38+'B1'!N38+'C1'!G37+'D1'!G37+'E1'!G37+'F1'!G38</f>
        <v>0</v>
      </c>
      <c r="H38" s="52">
        <f>'A1'!J38+'B1'!O38+'C1'!H37+'D1'!H37+'E1'!H37+'F1'!H38</f>
        <v>18207000</v>
      </c>
      <c r="I38" s="23">
        <f t="shared" si="0"/>
        <v>1507432495</v>
      </c>
      <c r="J38" s="53"/>
      <c r="K38" s="54"/>
      <c r="L38" s="55"/>
      <c r="M38" s="54"/>
      <c r="N38" s="56"/>
      <c r="O38" s="56"/>
      <c r="P38" s="56"/>
      <c r="Q38" s="56"/>
      <c r="R38" s="56"/>
    </row>
    <row r="39" spans="1:18" s="34" customFormat="1" ht="20.100000000000001" customHeight="1" x14ac:dyDescent="0.25">
      <c r="A39" s="31">
        <f t="shared" si="1"/>
        <v>33</v>
      </c>
      <c r="B39" s="22" t="s">
        <v>10</v>
      </c>
      <c r="C39" s="52">
        <f>'A1'!E39+'B1'!C39+'C1'!C38+'D1'!C38+'E1'!C38+'F1'!C39</f>
        <v>1387305424.4899998</v>
      </c>
      <c r="D39" s="52">
        <f>'A1'!F39+'B1'!D39+'C1'!D38+'D1'!D38+'E1'!D38+'F1'!D39</f>
        <v>20326444.489999998</v>
      </c>
      <c r="E39" s="52">
        <f>'A1'!G39+'B1'!E39+'C1'!E38+'D1'!E38+'E1'!E38+'F1'!E39</f>
        <v>20326444.490000002</v>
      </c>
      <c r="F39" s="52">
        <f>'A1'!H39+'B1'!J39+'C1'!F38+'D1'!F38+'E1'!F38+'F1'!F39</f>
        <v>40296000</v>
      </c>
      <c r="G39" s="52">
        <f>'A1'!I39+'B1'!N39+'C1'!G38+'D1'!G38+'E1'!G38+'F1'!G39</f>
        <v>0</v>
      </c>
      <c r="H39" s="52">
        <f>'A1'!J39+'B1'!O39+'C1'!H38+'D1'!H38+'E1'!H38+'F1'!H39</f>
        <v>0</v>
      </c>
      <c r="I39" s="23">
        <f t="shared" si="0"/>
        <v>1306356535.5099998</v>
      </c>
      <c r="J39" s="53" t="s">
        <v>86</v>
      </c>
      <c r="K39" s="54"/>
      <c r="L39" s="55"/>
      <c r="M39" s="54"/>
      <c r="N39" s="56"/>
      <c r="O39" s="56"/>
      <c r="P39" s="56"/>
      <c r="Q39" s="56"/>
      <c r="R39" s="56"/>
    </row>
    <row r="40" spans="1:18" s="50" customFormat="1" ht="20.100000000000001" customHeight="1" x14ac:dyDescent="0.25">
      <c r="A40" s="46">
        <f t="shared" si="1"/>
        <v>34</v>
      </c>
      <c r="B40" s="47" t="s">
        <v>12</v>
      </c>
      <c r="C40" s="52">
        <f>'A1'!E40+'B1'!C40+'C1'!C39+'D1'!C39+'E1'!C39+'F1'!C40</f>
        <v>6075590517</v>
      </c>
      <c r="D40" s="52">
        <f>'A1'!F40+'B1'!D40+'C1'!D39+'D1'!D39+'E1'!D39+'F1'!D40</f>
        <v>36690347</v>
      </c>
      <c r="E40" s="52">
        <f>'A1'!G40+'B1'!E40+'C1'!E39+'D1'!E39+'E1'!E39+'F1'!E40</f>
        <v>36690347</v>
      </c>
      <c r="F40" s="52">
        <f>'A1'!H40+'B1'!J40+'C1'!F39+'D1'!F39+'E1'!F39+'F1'!F40</f>
        <v>0</v>
      </c>
      <c r="G40" s="52">
        <f>'A1'!I40+'B1'!N40+'C1'!G39+'D1'!G39+'E1'!G39+'F1'!G40</f>
        <v>0</v>
      </c>
      <c r="H40" s="52">
        <f>'A1'!J40+'B1'!O40+'C1'!H39+'D1'!H39+'E1'!H39+'F1'!H40</f>
        <v>0</v>
      </c>
      <c r="I40" s="23">
        <f t="shared" si="0"/>
        <v>6002209823</v>
      </c>
      <c r="J40" s="169"/>
      <c r="K40" s="54"/>
      <c r="L40" s="55"/>
      <c r="M40" s="54"/>
      <c r="N40" s="57"/>
      <c r="O40" s="57"/>
      <c r="P40" s="57"/>
      <c r="Q40" s="57"/>
      <c r="R40" s="57"/>
    </row>
    <row r="41" spans="1:18" s="34" customFormat="1" ht="20.100000000000001" customHeight="1" x14ac:dyDescent="0.25">
      <c r="A41" s="31">
        <f t="shared" si="1"/>
        <v>35</v>
      </c>
      <c r="B41" s="22" t="s">
        <v>11</v>
      </c>
      <c r="C41" s="52">
        <f>'A1'!E41+'B1'!C41+'C1'!C40+'D1'!C40+'E1'!C40+'F1'!C41</f>
        <v>10362899202</v>
      </c>
      <c r="D41" s="52">
        <f>'A1'!F41+'B1'!D41+'C1'!D40+'D1'!D40+'E1'!D40+'F1'!D41</f>
        <v>84381600</v>
      </c>
      <c r="E41" s="52">
        <f>'A1'!G41+'B1'!E41+'C1'!E40+'D1'!E40+'E1'!E40+'F1'!E41</f>
        <v>84381600</v>
      </c>
      <c r="F41" s="52">
        <f>'A1'!H41+'B1'!J41+'C1'!F40+'D1'!F40+'E1'!F40+'F1'!F41</f>
        <v>0</v>
      </c>
      <c r="G41" s="52">
        <f>'A1'!I41+'B1'!N41+'C1'!G40+'D1'!G40+'E1'!G40+'F1'!G41</f>
        <v>0</v>
      </c>
      <c r="H41" s="52">
        <f>'A1'!J41+'B1'!O41+'C1'!H40+'D1'!H40+'E1'!H40+'F1'!H41</f>
        <v>0</v>
      </c>
      <c r="I41" s="23">
        <f t="shared" si="0"/>
        <v>10194136002</v>
      </c>
      <c r="J41" s="53"/>
      <c r="K41" s="54"/>
      <c r="L41" s="55"/>
      <c r="M41" s="54"/>
      <c r="N41" s="56"/>
      <c r="O41" s="56"/>
      <c r="P41" s="56"/>
      <c r="Q41" s="56"/>
      <c r="R41" s="56"/>
    </row>
    <row r="42" spans="1:18" s="34" customFormat="1" ht="20.100000000000001" customHeight="1" x14ac:dyDescent="0.25">
      <c r="A42" s="31">
        <f t="shared" si="1"/>
        <v>36</v>
      </c>
      <c r="B42" s="22" t="s">
        <v>13</v>
      </c>
      <c r="C42" s="52">
        <f>'A1'!E42+'B1'!C42+'C1'!C41+'D1'!C41+'E1'!C41+'F1'!C42</f>
        <v>2724272189</v>
      </c>
      <c r="D42" s="52">
        <f>'A1'!F42+'B1'!D42+'C1'!D41+'D1'!D41+'E1'!D41+'F1'!D42</f>
        <v>32945700</v>
      </c>
      <c r="E42" s="52">
        <f>'A1'!G42+'B1'!E42+'C1'!E41+'D1'!E41+'E1'!E41+'F1'!E42</f>
        <v>32945700</v>
      </c>
      <c r="F42" s="52">
        <f>'A1'!H42+'B1'!J42+'C1'!F41+'D1'!F41+'E1'!F41+'F1'!F42</f>
        <v>125668499</v>
      </c>
      <c r="G42" s="52">
        <f>'A1'!I42+'B1'!N42+'C1'!G41+'D1'!G41+'E1'!G41+'F1'!G42</f>
        <v>0</v>
      </c>
      <c r="H42" s="52">
        <f>'A1'!J42+'B1'!O42+'C1'!H41+'D1'!H41+'E1'!H41+'F1'!H42</f>
        <v>0</v>
      </c>
      <c r="I42" s="23">
        <f t="shared" si="0"/>
        <v>2532712290</v>
      </c>
      <c r="J42" s="53"/>
      <c r="K42" s="54"/>
      <c r="L42" s="55"/>
      <c r="M42" s="54"/>
      <c r="N42" s="56"/>
      <c r="O42" s="56"/>
      <c r="P42" s="56"/>
      <c r="Q42" s="56"/>
      <c r="R42" s="56"/>
    </row>
    <row r="43" spans="1:18" s="34" customFormat="1" ht="20.100000000000001" customHeight="1" x14ac:dyDescent="0.25">
      <c r="A43" s="31">
        <f t="shared" si="1"/>
        <v>37</v>
      </c>
      <c r="B43" s="22" t="s">
        <v>14</v>
      </c>
      <c r="C43" s="52">
        <f>'A1'!E43+'B1'!C43+'C1'!C42+'D1'!C42+'E1'!C42+'F1'!C43</f>
        <v>5900619915</v>
      </c>
      <c r="D43" s="52">
        <f>'A1'!F43+'B1'!D43+'C1'!D42+'D1'!D42+'E1'!D42+'F1'!D43</f>
        <v>29478500</v>
      </c>
      <c r="E43" s="52">
        <f>'A1'!G43+'B1'!E43+'C1'!E42+'D1'!E42+'E1'!E42+'F1'!E43</f>
        <v>29478500</v>
      </c>
      <c r="F43" s="52">
        <f>'A1'!H43+'B1'!J43+'C1'!F42+'D1'!F42+'E1'!F42+'F1'!F43</f>
        <v>32033750</v>
      </c>
      <c r="G43" s="52">
        <f>'A1'!I43+'B1'!N43+'C1'!G42+'D1'!G42+'E1'!G42+'F1'!G43</f>
        <v>0</v>
      </c>
      <c r="H43" s="52">
        <f>'A1'!J43+'B1'!O43+'C1'!H42+'D1'!H42+'E1'!H42+'F1'!H43</f>
        <v>0</v>
      </c>
      <c r="I43" s="23">
        <f t="shared" si="0"/>
        <v>5809629165</v>
      </c>
      <c r="J43" s="53"/>
      <c r="K43" s="54"/>
      <c r="L43" s="55"/>
      <c r="M43" s="54"/>
      <c r="N43" s="56"/>
      <c r="O43" s="56"/>
      <c r="P43" s="56"/>
      <c r="Q43" s="56"/>
      <c r="R43" s="56"/>
    </row>
    <row r="44" spans="1:18" s="50" customFormat="1" ht="20.100000000000001" customHeight="1" x14ac:dyDescent="0.25">
      <c r="A44" s="31">
        <f t="shared" si="1"/>
        <v>38</v>
      </c>
      <c r="B44" s="47" t="s">
        <v>16</v>
      </c>
      <c r="C44" s="52">
        <f>'A1'!E44+'B1'!C44+'C1'!C43+'D1'!C43+'E1'!C43+'F1'!C44</f>
        <v>2748978088.3499999</v>
      </c>
      <c r="D44" s="52">
        <f>'A1'!F44+'B1'!D44+'C1'!D43+'D1'!D43+'E1'!D43+'F1'!D44</f>
        <v>10543325</v>
      </c>
      <c r="E44" s="52">
        <f>'A1'!G44+'B1'!E44+'C1'!E43+'D1'!E43+'E1'!E43+'F1'!E44</f>
        <v>10543325</v>
      </c>
      <c r="F44" s="52">
        <f>'A1'!H44+'B1'!J44+'C1'!F43+'D1'!F43+'E1'!F43+'F1'!F44</f>
        <v>500000</v>
      </c>
      <c r="G44" s="52">
        <f>'A1'!I44+'B1'!N44+'C1'!G43+'D1'!G43+'E1'!G43+'F1'!G44</f>
        <v>0</v>
      </c>
      <c r="H44" s="52">
        <f>'A1'!J44+'B1'!O44+'C1'!H43+'D1'!H43+'E1'!H43+'F1'!H44</f>
        <v>0</v>
      </c>
      <c r="I44" s="23">
        <f t="shared" si="0"/>
        <v>2727391438.3499999</v>
      </c>
      <c r="J44" s="169">
        <v>2731978088.3499999</v>
      </c>
      <c r="K44" s="54">
        <f>I44-J44</f>
        <v>-4586650</v>
      </c>
      <c r="L44" s="55"/>
      <c r="M44" s="54"/>
      <c r="N44" s="57"/>
      <c r="O44" s="57"/>
      <c r="P44" s="57"/>
      <c r="Q44" s="57"/>
      <c r="R44" s="57"/>
    </row>
    <row r="45" spans="1:18" s="34" customFormat="1" ht="20.100000000000001" customHeight="1" x14ac:dyDescent="0.25">
      <c r="A45" s="31">
        <f t="shared" si="1"/>
        <v>39</v>
      </c>
      <c r="B45" s="22" t="s">
        <v>15</v>
      </c>
      <c r="C45" s="52">
        <f>'A1'!E45+'B1'!C45+'C1'!C44+'D1'!C44+'E1'!C44+'F1'!C45</f>
        <v>3735628180</v>
      </c>
      <c r="D45" s="52">
        <f>'A1'!F45+'B1'!D45+'C1'!D44+'D1'!D44+'E1'!D44+'F1'!D45</f>
        <v>10095475</v>
      </c>
      <c r="E45" s="52">
        <f>'A1'!G45+'B1'!E45+'C1'!E44+'D1'!E44+'E1'!E44+'F1'!E45</f>
        <v>10095475</v>
      </c>
      <c r="F45" s="52">
        <f>'A1'!H45+'B1'!J45+'C1'!F44+'D1'!F44+'E1'!F44+'F1'!F45</f>
        <v>42880000</v>
      </c>
      <c r="G45" s="52">
        <f>'A1'!I45+'B1'!N45+'C1'!G44+'D1'!G44+'E1'!G44+'F1'!G45</f>
        <v>0</v>
      </c>
      <c r="H45" s="52">
        <f>'A1'!J45+'B1'!O45+'C1'!H44+'D1'!H44+'E1'!H44+'F1'!H45</f>
        <v>0</v>
      </c>
      <c r="I45" s="23">
        <f t="shared" si="0"/>
        <v>3672557230</v>
      </c>
      <c r="J45" s="53"/>
      <c r="K45" s="54"/>
      <c r="L45" s="55"/>
      <c r="M45" s="54"/>
      <c r="N45" s="56"/>
      <c r="O45" s="56"/>
      <c r="P45" s="56"/>
      <c r="Q45" s="56"/>
      <c r="R45" s="56"/>
    </row>
    <row r="46" spans="1:18" s="34" customFormat="1" ht="20.100000000000001" customHeight="1" x14ac:dyDescent="0.25">
      <c r="A46" s="31">
        <f t="shared" si="1"/>
        <v>40</v>
      </c>
      <c r="B46" s="22" t="s">
        <v>4</v>
      </c>
      <c r="C46" s="52">
        <f>'A1'!E46+'B1'!C46+'C1'!C45+'D1'!C45+'E1'!C45+'F1'!C46</f>
        <v>234624522640.04999</v>
      </c>
      <c r="D46" s="52">
        <f>'A1'!F46+'B1'!D46+'C1'!D45+'D1'!D45+'E1'!D45+'F1'!D46</f>
        <v>476752590.39999998</v>
      </c>
      <c r="E46" s="52">
        <f>'A1'!G46+'B1'!E46+'C1'!E45+'D1'!E45+'E1'!E45+'F1'!E46</f>
        <v>476752590.40000004</v>
      </c>
      <c r="F46" s="52">
        <f>'A1'!H46+'B1'!J46+'C1'!F45+'D1'!F45+'E1'!F45+'F1'!F46</f>
        <v>1714481823.6099999</v>
      </c>
      <c r="G46" s="52">
        <f>'A1'!I46+'B1'!N46+'C1'!G45+'D1'!G45+'E1'!G45+'F1'!G46</f>
        <v>0</v>
      </c>
      <c r="H46" s="22"/>
      <c r="I46" s="23">
        <f t="shared" si="0"/>
        <v>231956535635.64001</v>
      </c>
      <c r="J46" s="54">
        <f>I46-0.25</f>
        <v>231956535635.39001</v>
      </c>
      <c r="K46" s="54"/>
      <c r="L46" s="55"/>
      <c r="M46" s="54"/>
      <c r="N46" s="56"/>
      <c r="O46" s="56"/>
      <c r="P46" s="56"/>
      <c r="Q46" s="56"/>
      <c r="R46" s="56"/>
    </row>
    <row r="47" spans="1:18" s="34" customFormat="1" ht="20.100000000000001" customHeight="1" x14ac:dyDescent="0.25">
      <c r="A47" s="31">
        <f t="shared" si="1"/>
        <v>41</v>
      </c>
      <c r="B47" s="22" t="s">
        <v>76</v>
      </c>
      <c r="C47" s="52">
        <f>'A1'!E47+'B1'!C47+'C1'!C46+'D1'!C46+'E1'!C46+'F1'!C47</f>
        <v>3693052211</v>
      </c>
      <c r="D47" s="52">
        <f>'A1'!F47+'B1'!D47+'C1'!D46+'D1'!D46+'E1'!D46+'F1'!D47</f>
        <v>16134000</v>
      </c>
      <c r="E47" s="52">
        <f>'A1'!G47+'B1'!E47+'C1'!E46+'D1'!E46+'E1'!E46+'F1'!E47</f>
        <v>16134000</v>
      </c>
      <c r="F47" s="52">
        <f>'A1'!H47+'B1'!J47+'C1'!F46+'D1'!F46+'E1'!F46+'F1'!F47</f>
        <v>7523000</v>
      </c>
      <c r="G47" s="52">
        <f>'A1'!I47+'B1'!N47+'C1'!G46+'D1'!G46+'E1'!G46+'F1'!G47</f>
        <v>0</v>
      </c>
      <c r="H47" s="23">
        <v>0</v>
      </c>
      <c r="I47" s="23">
        <f t="shared" si="0"/>
        <v>3653261211</v>
      </c>
      <c r="J47" s="58">
        <v>3271372584</v>
      </c>
      <c r="K47" s="58">
        <f>I47-J47</f>
        <v>381888627</v>
      </c>
      <c r="L47" s="58"/>
      <c r="M47" s="58"/>
      <c r="N47" s="56"/>
      <c r="O47" s="56"/>
      <c r="P47" s="56"/>
      <c r="Q47" s="56"/>
      <c r="R47" s="56"/>
    </row>
    <row r="48" spans="1:18" s="34" customFormat="1" ht="20.100000000000001" customHeight="1" x14ac:dyDescent="0.25">
      <c r="A48" s="31">
        <f t="shared" si="1"/>
        <v>42</v>
      </c>
      <c r="B48" s="22" t="s">
        <v>5</v>
      </c>
      <c r="C48" s="52">
        <f>'A1'!E48+'B1'!C48+'C1'!C47+'D1'!C47+'E1'!C47+'F1'!C48</f>
        <v>6235842799</v>
      </c>
      <c r="D48" s="52">
        <f>'A1'!F48+'B1'!D48+'C1'!D47+'D1'!D47+'E1'!D47+'F1'!D48</f>
        <v>9406500</v>
      </c>
      <c r="E48" s="52">
        <f>'A1'!G48+'B1'!E48+'C1'!E47+'D1'!E47+'E1'!E47+'F1'!E48</f>
        <v>9406500</v>
      </c>
      <c r="F48" s="52">
        <f>'A1'!H48+'B1'!J48+'C1'!F47+'D1'!F47+'E1'!F47+'F1'!F48</f>
        <v>1278200</v>
      </c>
      <c r="G48" s="52">
        <f>'A1'!I48+'B1'!N48+'C1'!G47+'D1'!G47+'E1'!G47+'F1'!G48</f>
        <v>0</v>
      </c>
      <c r="H48" s="22"/>
      <c r="I48" s="23">
        <f t="shared" si="0"/>
        <v>6215751599</v>
      </c>
      <c r="J48" s="56"/>
      <c r="K48" s="54">
        <f>'A1'!K47+'E1'!I46+'F1'!I47</f>
        <v>415679000</v>
      </c>
      <c r="L48" s="55"/>
      <c r="M48" s="54"/>
      <c r="N48" s="56"/>
      <c r="O48" s="56"/>
      <c r="P48" s="56"/>
      <c r="Q48" s="56"/>
      <c r="R48" s="56"/>
    </row>
    <row r="49" spans="1:18" s="34" customFormat="1" ht="28.5" customHeight="1" x14ac:dyDescent="0.25">
      <c r="A49" s="288" t="s">
        <v>24</v>
      </c>
      <c r="B49" s="289"/>
      <c r="C49" s="51">
        <f>SUM(C7:C48)</f>
        <v>2957216514717.1519</v>
      </c>
      <c r="D49" s="51">
        <f t="shared" ref="D49:I49" si="2">SUM(D7:D48)</f>
        <v>25256224983.630005</v>
      </c>
      <c r="E49" s="51" t="e">
        <f t="shared" si="2"/>
        <v>#VALUE!</v>
      </c>
      <c r="F49" s="51">
        <f t="shared" si="2"/>
        <v>13758644583.799999</v>
      </c>
      <c r="G49" s="51"/>
      <c r="H49" s="51">
        <f t="shared" si="2"/>
        <v>27522509593.509995</v>
      </c>
      <c r="I49" s="51" t="e">
        <f t="shared" si="2"/>
        <v>#VALUE!</v>
      </c>
      <c r="J49" s="56"/>
      <c r="K49" s="54">
        <f>K47-K48</f>
        <v>-33790373</v>
      </c>
      <c r="L49" s="55"/>
      <c r="M49" s="56"/>
      <c r="N49" s="56"/>
      <c r="O49" s="56"/>
      <c r="P49" s="56"/>
      <c r="Q49" s="56"/>
      <c r="R49" s="56"/>
    </row>
    <row r="50" spans="1:18" x14ac:dyDescent="0.25">
      <c r="C50" s="7"/>
      <c r="E50" s="4"/>
      <c r="I50" s="4"/>
    </row>
    <row r="51" spans="1:18" x14ac:dyDescent="0.25">
      <c r="K51" s="32"/>
      <c r="M51" s="8"/>
    </row>
    <row r="52" spans="1:18" x14ac:dyDescent="0.25">
      <c r="I52" s="7"/>
      <c r="K52" s="32"/>
      <c r="M52" s="8"/>
    </row>
    <row r="53" spans="1:18" x14ac:dyDescent="0.25">
      <c r="I53" s="4">
        <f>I48-'A1'!K48</f>
        <v>6185007370</v>
      </c>
      <c r="K53" s="32"/>
      <c r="M53" s="8"/>
    </row>
    <row r="54" spans="1:18" x14ac:dyDescent="0.25">
      <c r="K54" s="32"/>
      <c r="M54" s="8"/>
    </row>
    <row r="55" spans="1:18" x14ac:dyDescent="0.25">
      <c r="M55" s="8"/>
    </row>
    <row r="56" spans="1:18" x14ac:dyDescent="0.25">
      <c r="M56" s="8"/>
    </row>
    <row r="57" spans="1:18" x14ac:dyDescent="0.25">
      <c r="K57" s="32"/>
      <c r="M57" s="13"/>
    </row>
    <row r="58" spans="1:18" x14ac:dyDescent="0.25">
      <c r="K58" s="32"/>
    </row>
    <row r="59" spans="1:18" x14ac:dyDescent="0.25">
      <c r="K59" s="32"/>
      <c r="M59" s="8"/>
    </row>
    <row r="62" spans="1:18" x14ac:dyDescent="0.25">
      <c r="K62" s="32"/>
    </row>
    <row r="65" spans="11:11" x14ac:dyDescent="0.25">
      <c r="K65" s="32"/>
    </row>
    <row r="68" spans="11:11" x14ac:dyDescent="0.25">
      <c r="K68" s="32"/>
    </row>
    <row r="69" spans="11:11" x14ac:dyDescent="0.25">
      <c r="K69" s="32"/>
    </row>
    <row r="70" spans="11:11" x14ac:dyDescent="0.25">
      <c r="K70" s="32"/>
    </row>
    <row r="72" spans="11:11" x14ac:dyDescent="0.25">
      <c r="K72" s="32"/>
    </row>
    <row r="73" spans="11:11" x14ac:dyDescent="0.25">
      <c r="K73" s="32"/>
    </row>
    <row r="74" spans="11:11" x14ac:dyDescent="0.25">
      <c r="K74" s="32"/>
    </row>
    <row r="75" spans="11:11" x14ac:dyDescent="0.25">
      <c r="K75" s="32"/>
    </row>
    <row r="76" spans="11:11" x14ac:dyDescent="0.25">
      <c r="K76" s="32"/>
    </row>
    <row r="77" spans="11:11" x14ac:dyDescent="0.25">
      <c r="K77" s="32"/>
    </row>
    <row r="78" spans="11:11" x14ac:dyDescent="0.25">
      <c r="K78" s="32"/>
    </row>
    <row r="79" spans="11:11" x14ac:dyDescent="0.25">
      <c r="K79" s="32"/>
    </row>
    <row r="80" spans="11:11" x14ac:dyDescent="0.25">
      <c r="K80" s="32"/>
    </row>
    <row r="81" spans="11:12" x14ac:dyDescent="0.25">
      <c r="K81" s="32"/>
    </row>
    <row r="82" spans="11:12" x14ac:dyDescent="0.25">
      <c r="K82" s="32"/>
    </row>
    <row r="83" spans="11:12" x14ac:dyDescent="0.25">
      <c r="K83" s="32"/>
    </row>
    <row r="85" spans="11:12" x14ac:dyDescent="0.25">
      <c r="K85" s="25"/>
    </row>
    <row r="87" spans="11:12" x14ac:dyDescent="0.25">
      <c r="K87" s="32"/>
    </row>
    <row r="88" spans="11:12" x14ac:dyDescent="0.25">
      <c r="K88" s="32"/>
    </row>
    <row r="89" spans="11:12" x14ac:dyDescent="0.25">
      <c r="K89" s="32"/>
    </row>
    <row r="90" spans="11:12" x14ac:dyDescent="0.25">
      <c r="L90" s="15"/>
    </row>
  </sheetData>
  <mergeCells count="2">
    <mergeCell ref="A1:I1"/>
    <mergeCell ref="A49:B49"/>
  </mergeCells>
  <pageMargins left="0.7" right="0.7" top="0.75" bottom="0.75" header="0.3" footer="0.3"/>
  <pageSetup scale="5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112"/>
  <sheetViews>
    <sheetView zoomScale="80" zoomScaleNormal="80" workbookViewId="0">
      <selection sqref="A1:XFD1048576"/>
    </sheetView>
  </sheetViews>
  <sheetFormatPr defaultRowHeight="12" x14ac:dyDescent="0.2"/>
  <cols>
    <col min="1" max="1" width="7.140625" style="59" customWidth="1"/>
    <col min="2" max="2" width="59.140625" style="59" customWidth="1"/>
    <col min="3" max="3" width="22.5703125" style="59" hidden="1" customWidth="1"/>
    <col min="4" max="4" width="20.140625" style="59" hidden="1" customWidth="1"/>
    <col min="5" max="5" width="23.28515625" style="59" customWidth="1"/>
    <col min="6" max="7" width="20" style="59" customWidth="1"/>
    <col min="8" max="9" width="20.5703125" style="59" customWidth="1"/>
    <col min="10" max="10" width="22" style="59" customWidth="1"/>
    <col min="11" max="11" width="23.5703125" style="59" customWidth="1"/>
    <col min="12" max="12" width="6.28515625" style="59" customWidth="1"/>
    <col min="13" max="13" width="21.140625" style="59" customWidth="1"/>
    <col min="14" max="14" width="21.85546875" style="59" customWidth="1"/>
    <col min="15" max="15" width="16.5703125" style="59" customWidth="1"/>
    <col min="16" max="16384" width="9.140625" style="59"/>
  </cols>
  <sheetData>
    <row r="1" spans="1:15" x14ac:dyDescent="0.2">
      <c r="A1" s="290" t="s">
        <v>28</v>
      </c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188"/>
    </row>
    <row r="3" spans="1:15" x14ac:dyDescent="0.2">
      <c r="K3" s="60"/>
      <c r="L3" s="60"/>
    </row>
    <row r="4" spans="1:15" ht="24" x14ac:dyDescent="0.2">
      <c r="A4" s="61" t="s">
        <v>18</v>
      </c>
      <c r="B4" s="61" t="s">
        <v>29</v>
      </c>
      <c r="C4" s="61" t="s">
        <v>41</v>
      </c>
      <c r="D4" s="61" t="s">
        <v>42</v>
      </c>
      <c r="E4" s="61" t="s">
        <v>52</v>
      </c>
      <c r="F4" s="62" t="s">
        <v>35</v>
      </c>
      <c r="G4" s="62" t="s">
        <v>79</v>
      </c>
      <c r="H4" s="62" t="s">
        <v>30</v>
      </c>
      <c r="I4" s="62" t="s">
        <v>80</v>
      </c>
      <c r="J4" s="62" t="s">
        <v>31</v>
      </c>
      <c r="K4" s="61" t="s">
        <v>78</v>
      </c>
      <c r="L4" s="63"/>
    </row>
    <row r="5" spans="1:15" x14ac:dyDescent="0.2">
      <c r="A5" s="64">
        <v>1</v>
      </c>
      <c r="B5" s="64">
        <v>2</v>
      </c>
      <c r="C5" s="64"/>
      <c r="D5" s="64"/>
      <c r="E5" s="64">
        <v>3</v>
      </c>
      <c r="F5" s="64">
        <v>4</v>
      </c>
      <c r="G5" s="64">
        <v>5</v>
      </c>
      <c r="H5" s="64">
        <v>6</v>
      </c>
      <c r="I5" s="64"/>
      <c r="J5" s="64">
        <v>7</v>
      </c>
      <c r="K5" s="64" t="s">
        <v>36</v>
      </c>
      <c r="L5" s="63"/>
    </row>
    <row r="6" spans="1:15" x14ac:dyDescent="0.2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6"/>
    </row>
    <row r="7" spans="1:15" x14ac:dyDescent="0.2">
      <c r="A7" s="67">
        <v>1</v>
      </c>
      <c r="B7" s="65" t="s">
        <v>1</v>
      </c>
      <c r="C7" s="68">
        <f>E7-D7</f>
        <v>1976800000</v>
      </c>
      <c r="D7" s="69">
        <v>3648400000</v>
      </c>
      <c r="E7" s="68">
        <f>A!R6</f>
        <v>5625200000</v>
      </c>
      <c r="F7" s="68">
        <v>0</v>
      </c>
      <c r="G7" s="68"/>
      <c r="H7" s="65"/>
      <c r="I7" s="65"/>
      <c r="J7" s="65"/>
      <c r="K7" s="68">
        <f>E7-F7-G7-H7-I7-J7</f>
        <v>5625200000</v>
      </c>
      <c r="L7" s="70"/>
      <c r="M7" s="70"/>
      <c r="N7" s="71"/>
      <c r="O7" s="60"/>
    </row>
    <row r="8" spans="1:15" x14ac:dyDescent="0.2">
      <c r="A8" s="67">
        <f>A7+1</f>
        <v>2</v>
      </c>
      <c r="B8" s="65" t="s">
        <v>0</v>
      </c>
      <c r="C8" s="68">
        <f t="shared" ref="C8:C45" si="0">E8-D8</f>
        <v>-1976800000</v>
      </c>
      <c r="D8" s="69">
        <v>5625200000</v>
      </c>
      <c r="E8" s="68">
        <f>A!R7</f>
        <v>3648400000</v>
      </c>
      <c r="F8" s="68">
        <v>0</v>
      </c>
      <c r="G8" s="68"/>
      <c r="H8" s="65"/>
      <c r="I8" s="65"/>
      <c r="J8" s="94">
        <v>0</v>
      </c>
      <c r="K8" s="68">
        <f t="shared" ref="K8:K48" si="1">E8-F8-G8-H8-I8-J8</f>
        <v>3648400000</v>
      </c>
      <c r="L8" s="70"/>
      <c r="M8" s="70"/>
      <c r="N8" s="71"/>
      <c r="O8" s="60"/>
    </row>
    <row r="9" spans="1:15" x14ac:dyDescent="0.2">
      <c r="A9" s="67">
        <f t="shared" ref="A9:A48" si="2">A8+1</f>
        <v>3</v>
      </c>
      <c r="B9" s="65" t="s">
        <v>6</v>
      </c>
      <c r="C9" s="68">
        <f t="shared" si="0"/>
        <v>-248878663000</v>
      </c>
      <c r="D9" s="69">
        <v>249697663000</v>
      </c>
      <c r="E9" s="68">
        <f>A!R8</f>
        <v>819000000</v>
      </c>
      <c r="F9" s="68">
        <v>0</v>
      </c>
      <c r="G9" s="68"/>
      <c r="H9" s="65"/>
      <c r="I9" s="65"/>
      <c r="J9" s="65"/>
      <c r="K9" s="68">
        <f t="shared" si="1"/>
        <v>819000000</v>
      </c>
      <c r="L9" s="70" t="s">
        <v>86</v>
      </c>
      <c r="M9" s="70"/>
      <c r="N9" s="71"/>
      <c r="O9" s="60"/>
    </row>
    <row r="10" spans="1:15" x14ac:dyDescent="0.2">
      <c r="A10" s="67">
        <f t="shared" si="2"/>
        <v>4</v>
      </c>
      <c r="B10" s="65" t="s">
        <v>53</v>
      </c>
      <c r="C10" s="68">
        <f t="shared" si="0"/>
        <v>48926379979.483879</v>
      </c>
      <c r="D10" s="69">
        <v>18361696086</v>
      </c>
      <c r="E10" s="68">
        <f>A!R9</f>
        <v>67288076065.483879</v>
      </c>
      <c r="F10" s="68">
        <v>0</v>
      </c>
      <c r="G10" s="68"/>
      <c r="H10" s="65"/>
      <c r="I10" s="94">
        <v>33878626.649999999</v>
      </c>
      <c r="J10" s="65"/>
      <c r="K10" s="68">
        <f>E10-F10-G10-H10-I10-J10</f>
        <v>67254197438.833878</v>
      </c>
      <c r="L10" s="70" t="s">
        <v>81</v>
      </c>
      <c r="M10" s="70"/>
      <c r="N10" s="71"/>
      <c r="O10" s="60"/>
    </row>
    <row r="11" spans="1:15" x14ac:dyDescent="0.2">
      <c r="A11" s="67">
        <f t="shared" si="2"/>
        <v>5</v>
      </c>
      <c r="B11" s="65" t="s">
        <v>54</v>
      </c>
      <c r="C11" s="68">
        <f t="shared" si="0"/>
        <v>-98399300</v>
      </c>
      <c r="D11" s="69">
        <v>2962051300</v>
      </c>
      <c r="E11" s="68">
        <f>A!R10</f>
        <v>2863652000</v>
      </c>
      <c r="F11" s="68">
        <v>0</v>
      </c>
      <c r="G11" s="68"/>
      <c r="H11" s="65"/>
      <c r="I11" s="65"/>
      <c r="J11" s="65"/>
      <c r="K11" s="68">
        <f t="shared" si="1"/>
        <v>2863652000</v>
      </c>
      <c r="L11" s="70"/>
      <c r="M11" s="70"/>
      <c r="N11" s="71"/>
      <c r="O11" s="60"/>
    </row>
    <row r="12" spans="1:15" x14ac:dyDescent="0.2">
      <c r="A12" s="67">
        <f t="shared" si="2"/>
        <v>6</v>
      </c>
      <c r="B12" s="65" t="s">
        <v>3</v>
      </c>
      <c r="C12" s="68">
        <f t="shared" si="0"/>
        <v>-35134680250</v>
      </c>
      <c r="D12" s="69">
        <v>39049890750</v>
      </c>
      <c r="E12" s="68">
        <f>A!R11</f>
        <v>3915210500</v>
      </c>
      <c r="F12" s="68">
        <v>0</v>
      </c>
      <c r="G12" s="68"/>
      <c r="H12" s="65"/>
      <c r="I12" s="65"/>
      <c r="J12" s="65"/>
      <c r="K12" s="68">
        <f t="shared" si="1"/>
        <v>3915210500</v>
      </c>
      <c r="L12" s="70"/>
      <c r="M12" s="70"/>
      <c r="N12" s="71"/>
      <c r="O12" s="60"/>
    </row>
    <row r="13" spans="1:15" x14ac:dyDescent="0.2">
      <c r="A13" s="67">
        <f t="shared" si="2"/>
        <v>7</v>
      </c>
      <c r="B13" s="65" t="s">
        <v>55</v>
      </c>
      <c r="C13" s="68">
        <f t="shared" si="0"/>
        <v>-153257326666.48389</v>
      </c>
      <c r="D13" s="69">
        <v>153695576666.48389</v>
      </c>
      <c r="E13" s="68">
        <f>A!R12</f>
        <v>438250000</v>
      </c>
      <c r="F13" s="68">
        <v>0</v>
      </c>
      <c r="G13" s="68"/>
      <c r="H13" s="65"/>
      <c r="I13" s="65"/>
      <c r="J13" s="65"/>
      <c r="K13" s="68">
        <f t="shared" si="1"/>
        <v>438250000</v>
      </c>
      <c r="L13" s="70" t="s">
        <v>86</v>
      </c>
      <c r="M13" s="70"/>
      <c r="N13" s="71"/>
      <c r="O13" s="60"/>
    </row>
    <row r="14" spans="1:15" x14ac:dyDescent="0.2">
      <c r="A14" s="67">
        <f t="shared" si="2"/>
        <v>8</v>
      </c>
      <c r="B14" s="65" t="s">
        <v>56</v>
      </c>
      <c r="C14" s="68">
        <f t="shared" si="0"/>
        <v>590928820</v>
      </c>
      <c r="D14" s="69">
        <v>433000000</v>
      </c>
      <c r="E14" s="68">
        <f>A!R13</f>
        <v>1023928820</v>
      </c>
      <c r="F14" s="68">
        <v>0</v>
      </c>
      <c r="G14" s="68"/>
      <c r="H14" s="65"/>
      <c r="I14" s="65"/>
      <c r="J14" s="65"/>
      <c r="K14" s="68">
        <f t="shared" si="1"/>
        <v>1023928820</v>
      </c>
      <c r="L14" s="70" t="s">
        <v>86</v>
      </c>
      <c r="M14" s="70"/>
      <c r="N14" s="71"/>
      <c r="O14" s="60"/>
    </row>
    <row r="15" spans="1:15" x14ac:dyDescent="0.2">
      <c r="A15" s="67">
        <f t="shared" si="2"/>
        <v>9</v>
      </c>
      <c r="B15" s="65" t="s">
        <v>57</v>
      </c>
      <c r="C15" s="68">
        <f t="shared" si="0"/>
        <v>306147641452</v>
      </c>
      <c r="D15" s="69">
        <v>840000000</v>
      </c>
      <c r="E15" s="68">
        <f>A!R14</f>
        <v>306987641452</v>
      </c>
      <c r="F15" s="68">
        <v>0</v>
      </c>
      <c r="G15" s="68"/>
      <c r="H15" s="65"/>
      <c r="I15" s="65"/>
      <c r="J15" s="65"/>
      <c r="K15" s="68">
        <f t="shared" si="1"/>
        <v>306987641452</v>
      </c>
      <c r="L15" s="70"/>
      <c r="M15" s="70"/>
      <c r="N15" s="71"/>
      <c r="O15" s="60"/>
    </row>
    <row r="16" spans="1:15" x14ac:dyDescent="0.2">
      <c r="A16" s="67">
        <f t="shared" si="2"/>
        <v>10</v>
      </c>
      <c r="B16" s="65" t="s">
        <v>58</v>
      </c>
      <c r="C16" s="68">
        <f t="shared" si="0"/>
        <v>6078356240</v>
      </c>
      <c r="D16" s="69">
        <v>1126750000</v>
      </c>
      <c r="E16" s="68">
        <f>A!R15</f>
        <v>7205106240</v>
      </c>
      <c r="F16" s="68">
        <v>0</v>
      </c>
      <c r="G16" s="68"/>
      <c r="H16" s="65"/>
      <c r="I16" s="65"/>
      <c r="J16" s="65"/>
      <c r="K16" s="68">
        <f t="shared" si="1"/>
        <v>7205106240</v>
      </c>
      <c r="L16" s="70"/>
      <c r="M16" s="70"/>
      <c r="N16" s="71"/>
      <c r="O16" s="60"/>
    </row>
    <row r="17" spans="1:15" x14ac:dyDescent="0.2">
      <c r="A17" s="67">
        <f t="shared" si="2"/>
        <v>11</v>
      </c>
      <c r="B17" s="65" t="s">
        <v>59</v>
      </c>
      <c r="C17" s="68">
        <f t="shared" si="0"/>
        <v>-50960200</v>
      </c>
      <c r="D17" s="69">
        <v>55000000</v>
      </c>
      <c r="E17" s="68">
        <f>A!R16</f>
        <v>4039800</v>
      </c>
      <c r="F17" s="68">
        <v>0</v>
      </c>
      <c r="G17" s="68"/>
      <c r="H17" s="65"/>
      <c r="I17" s="65"/>
      <c r="J17" s="65"/>
      <c r="K17" s="68">
        <f t="shared" si="1"/>
        <v>4039800</v>
      </c>
      <c r="L17" s="70" t="s">
        <v>86</v>
      </c>
      <c r="M17" s="70"/>
      <c r="N17" s="71"/>
      <c r="O17" s="60"/>
    </row>
    <row r="18" spans="1:15" x14ac:dyDescent="0.2">
      <c r="A18" s="67">
        <f t="shared" si="2"/>
        <v>12</v>
      </c>
      <c r="B18" s="65" t="s">
        <v>60</v>
      </c>
      <c r="C18" s="68">
        <f t="shared" si="0"/>
        <v>90870256</v>
      </c>
      <c r="D18" s="69">
        <v>2187939944</v>
      </c>
      <c r="E18" s="68">
        <f>A!R17</f>
        <v>2278810200</v>
      </c>
      <c r="F18" s="68">
        <v>0</v>
      </c>
      <c r="G18" s="68"/>
      <c r="H18" s="65"/>
      <c r="I18" s="65"/>
      <c r="J18" s="65"/>
      <c r="K18" s="68">
        <f t="shared" si="1"/>
        <v>2278810200</v>
      </c>
      <c r="L18" s="70"/>
      <c r="M18" s="70"/>
      <c r="N18" s="71"/>
      <c r="O18" s="60"/>
    </row>
    <row r="19" spans="1:15" x14ac:dyDescent="0.2">
      <c r="A19" s="67">
        <f t="shared" si="2"/>
        <v>13</v>
      </c>
      <c r="B19" s="65" t="s">
        <v>61</v>
      </c>
      <c r="C19" s="68">
        <f t="shared" si="0"/>
        <v>2002329680</v>
      </c>
      <c r="D19" s="69">
        <v>4282050000</v>
      </c>
      <c r="E19" s="68">
        <f>A!R18</f>
        <v>6284379680</v>
      </c>
      <c r="F19" s="68">
        <v>0</v>
      </c>
      <c r="G19" s="68"/>
      <c r="H19" s="65"/>
      <c r="I19" s="65"/>
      <c r="J19" s="65"/>
      <c r="K19" s="68">
        <f t="shared" si="1"/>
        <v>6284379680</v>
      </c>
      <c r="L19" s="70"/>
      <c r="M19" s="70"/>
      <c r="N19" s="71"/>
      <c r="O19" s="60"/>
    </row>
    <row r="20" spans="1:15" x14ac:dyDescent="0.2">
      <c r="A20" s="67">
        <f t="shared" si="2"/>
        <v>14</v>
      </c>
      <c r="B20" s="65" t="s">
        <v>62</v>
      </c>
      <c r="C20" s="68">
        <f t="shared" si="0"/>
        <v>589170000</v>
      </c>
      <c r="D20" s="69">
        <v>0</v>
      </c>
      <c r="E20" s="68">
        <f>A!R19</f>
        <v>589170000</v>
      </c>
      <c r="F20" s="68">
        <v>0</v>
      </c>
      <c r="G20" s="68"/>
      <c r="H20" s="65"/>
      <c r="I20" s="65"/>
      <c r="J20" s="65"/>
      <c r="K20" s="68">
        <f t="shared" si="1"/>
        <v>589170000</v>
      </c>
      <c r="L20" s="70"/>
      <c r="M20" s="70"/>
      <c r="N20" s="71"/>
      <c r="O20" s="60"/>
    </row>
    <row r="21" spans="1:15" x14ac:dyDescent="0.2">
      <c r="A21" s="67">
        <f t="shared" si="2"/>
        <v>15</v>
      </c>
      <c r="B21" s="65" t="s">
        <v>2</v>
      </c>
      <c r="C21" s="68">
        <f t="shared" si="0"/>
        <v>17700573046</v>
      </c>
      <c r="D21" s="69">
        <v>679170000</v>
      </c>
      <c r="E21" s="68">
        <f>A!R20</f>
        <v>18379743046</v>
      </c>
      <c r="F21" s="68">
        <v>0</v>
      </c>
      <c r="G21" s="68"/>
      <c r="H21" s="65"/>
      <c r="I21" s="65"/>
      <c r="J21" s="94"/>
      <c r="K21" s="68">
        <f t="shared" si="1"/>
        <v>18379743046</v>
      </c>
      <c r="L21" s="70" t="s">
        <v>86</v>
      </c>
      <c r="M21" s="70"/>
      <c r="N21" s="71"/>
      <c r="O21" s="60"/>
    </row>
    <row r="22" spans="1:15" x14ac:dyDescent="0.2">
      <c r="A22" s="67">
        <f t="shared" si="2"/>
        <v>16</v>
      </c>
      <c r="B22" s="65" t="s">
        <v>63</v>
      </c>
      <c r="C22" s="68">
        <f t="shared" si="0"/>
        <v>-86735056</v>
      </c>
      <c r="D22" s="69">
        <v>2274675000</v>
      </c>
      <c r="E22" s="68">
        <f>A!R21</f>
        <v>2187939944</v>
      </c>
      <c r="F22" s="68">
        <v>0</v>
      </c>
      <c r="G22" s="68"/>
      <c r="H22" s="65"/>
      <c r="I22" s="65"/>
      <c r="J22" s="65"/>
      <c r="K22" s="68">
        <f t="shared" si="1"/>
        <v>2187939944</v>
      </c>
      <c r="L22" s="70" t="s">
        <v>86</v>
      </c>
      <c r="M22" s="70"/>
      <c r="N22" s="71"/>
      <c r="O22" s="60"/>
    </row>
    <row r="23" spans="1:15" x14ac:dyDescent="0.2">
      <c r="A23" s="67">
        <f t="shared" si="2"/>
        <v>17</v>
      </c>
      <c r="B23" s="65" t="s">
        <v>64</v>
      </c>
      <c r="C23" s="68">
        <f t="shared" si="0"/>
        <v>-2220750000</v>
      </c>
      <c r="D23" s="69">
        <v>2220750000</v>
      </c>
      <c r="E23" s="68">
        <f>A!R22</f>
        <v>0</v>
      </c>
      <c r="F23" s="68">
        <v>0</v>
      </c>
      <c r="G23" s="68"/>
      <c r="H23" s="65"/>
      <c r="I23" s="65"/>
      <c r="J23" s="65"/>
      <c r="K23" s="68">
        <f t="shared" si="1"/>
        <v>0</v>
      </c>
      <c r="L23" s="70"/>
      <c r="M23" s="70"/>
      <c r="N23" s="71"/>
      <c r="O23" s="60"/>
    </row>
    <row r="24" spans="1:15" x14ac:dyDescent="0.2">
      <c r="A24" s="67">
        <f t="shared" si="2"/>
        <v>18</v>
      </c>
      <c r="B24" s="65" t="s">
        <v>17</v>
      </c>
      <c r="C24" s="68">
        <f t="shared" si="0"/>
        <v>5247267500</v>
      </c>
      <c r="D24" s="69">
        <v>1850000000</v>
      </c>
      <c r="E24" s="68">
        <f>A!R23</f>
        <v>7097267500</v>
      </c>
      <c r="F24" s="68">
        <v>0</v>
      </c>
      <c r="G24" s="68"/>
      <c r="H24" s="65"/>
      <c r="I24" s="65"/>
      <c r="J24" s="65"/>
      <c r="K24" s="68">
        <f t="shared" si="1"/>
        <v>7097267500</v>
      </c>
      <c r="L24" s="70"/>
      <c r="M24" s="70"/>
      <c r="N24" s="71"/>
      <c r="O24" s="60"/>
    </row>
    <row r="25" spans="1:15" x14ac:dyDescent="0.2">
      <c r="A25" s="67">
        <f t="shared" si="2"/>
        <v>19</v>
      </c>
      <c r="B25" s="65" t="s">
        <v>65</v>
      </c>
      <c r="C25" s="68">
        <f t="shared" si="0"/>
        <v>21000000</v>
      </c>
      <c r="D25" s="69">
        <v>819000000</v>
      </c>
      <c r="E25" s="68">
        <f>A!R24</f>
        <v>840000000</v>
      </c>
      <c r="F25" s="68">
        <v>0</v>
      </c>
      <c r="G25" s="68"/>
      <c r="H25" s="65"/>
      <c r="I25" s="65"/>
      <c r="J25" s="65"/>
      <c r="K25" s="68">
        <f t="shared" si="1"/>
        <v>840000000</v>
      </c>
      <c r="L25" s="70"/>
      <c r="M25" s="70"/>
      <c r="N25" s="71"/>
      <c r="O25" s="60"/>
    </row>
    <row r="26" spans="1:15" x14ac:dyDescent="0.2">
      <c r="A26" s="67">
        <f t="shared" si="2"/>
        <v>20</v>
      </c>
      <c r="B26" s="65" t="s">
        <v>66</v>
      </c>
      <c r="C26" s="68">
        <f t="shared" si="0"/>
        <v>0</v>
      </c>
      <c r="D26" s="69">
        <v>0</v>
      </c>
      <c r="E26" s="68">
        <f>A!R25</f>
        <v>0</v>
      </c>
      <c r="F26" s="68">
        <v>0</v>
      </c>
      <c r="G26" s="68"/>
      <c r="H26" s="65"/>
      <c r="I26" s="65"/>
      <c r="J26" s="65"/>
      <c r="K26" s="68">
        <f t="shared" si="1"/>
        <v>0</v>
      </c>
      <c r="L26" s="70"/>
      <c r="M26" s="70"/>
      <c r="N26" s="71"/>
      <c r="O26" s="60"/>
    </row>
    <row r="27" spans="1:15" x14ac:dyDescent="0.2">
      <c r="A27" s="67">
        <f t="shared" si="2"/>
        <v>21</v>
      </c>
      <c r="B27" s="65" t="s">
        <v>67</v>
      </c>
      <c r="C27" s="68">
        <f t="shared" si="0"/>
        <v>-9940302800</v>
      </c>
      <c r="D27" s="69">
        <v>10135596800</v>
      </c>
      <c r="E27" s="68">
        <f>A!R26</f>
        <v>195294000</v>
      </c>
      <c r="F27" s="68">
        <v>0</v>
      </c>
      <c r="G27" s="68"/>
      <c r="H27" s="65"/>
      <c r="I27" s="65"/>
      <c r="J27" s="65"/>
      <c r="K27" s="68">
        <f t="shared" si="1"/>
        <v>195294000</v>
      </c>
      <c r="L27" s="70" t="s">
        <v>86</v>
      </c>
      <c r="M27" s="70"/>
      <c r="N27" s="71"/>
      <c r="O27" s="60"/>
    </row>
    <row r="28" spans="1:15" x14ac:dyDescent="0.2">
      <c r="A28" s="67">
        <f t="shared" si="2"/>
        <v>22</v>
      </c>
      <c r="B28" s="65" t="s">
        <v>68</v>
      </c>
      <c r="C28" s="68">
        <f t="shared" si="0"/>
        <v>-2627580820</v>
      </c>
      <c r="D28" s="69">
        <v>3887580820</v>
      </c>
      <c r="E28" s="68">
        <f>A!R27</f>
        <v>1260000000</v>
      </c>
      <c r="F28" s="68">
        <v>0</v>
      </c>
      <c r="G28" s="68"/>
      <c r="H28" s="65"/>
      <c r="I28" s="65"/>
      <c r="J28" s="65"/>
      <c r="K28" s="68">
        <f t="shared" si="1"/>
        <v>1260000000</v>
      </c>
      <c r="L28" s="70"/>
      <c r="M28" s="70"/>
      <c r="N28" s="71"/>
      <c r="O28" s="60"/>
    </row>
    <row r="29" spans="1:15" x14ac:dyDescent="0.2">
      <c r="A29" s="67">
        <f t="shared" si="2"/>
        <v>23</v>
      </c>
      <c r="B29" s="65" t="s">
        <v>69</v>
      </c>
      <c r="C29" s="68">
        <f t="shared" si="0"/>
        <v>1570000000</v>
      </c>
      <c r="D29" s="69">
        <v>280000000</v>
      </c>
      <c r="E29" s="68">
        <f>A!R28</f>
        <v>1850000000</v>
      </c>
      <c r="F29" s="68">
        <v>0</v>
      </c>
      <c r="G29" s="68"/>
      <c r="H29" s="94"/>
      <c r="I29" s="94"/>
      <c r="J29" s="65"/>
      <c r="K29" s="68">
        <f t="shared" si="1"/>
        <v>1850000000</v>
      </c>
      <c r="L29" s="70"/>
      <c r="M29" s="70"/>
      <c r="N29" s="71"/>
      <c r="O29" s="60"/>
    </row>
    <row r="30" spans="1:15" x14ac:dyDescent="0.2">
      <c r="A30" s="67">
        <f t="shared" si="2"/>
        <v>24</v>
      </c>
      <c r="B30" s="65" t="s">
        <v>70</v>
      </c>
      <c r="C30" s="68">
        <f t="shared" si="0"/>
        <v>2628159200</v>
      </c>
      <c r="D30" s="69">
        <v>302400000</v>
      </c>
      <c r="E30" s="68">
        <f>A!R29</f>
        <v>2930559200</v>
      </c>
      <c r="F30" s="68">
        <v>0</v>
      </c>
      <c r="G30" s="68"/>
      <c r="H30" s="65"/>
      <c r="I30" s="65"/>
      <c r="J30" s="65"/>
      <c r="K30" s="68">
        <f t="shared" si="1"/>
        <v>2930559200</v>
      </c>
      <c r="L30" s="70"/>
      <c r="M30" s="70"/>
      <c r="N30" s="71"/>
      <c r="O30" s="60"/>
    </row>
    <row r="31" spans="1:15" x14ac:dyDescent="0.2">
      <c r="A31" s="67">
        <f t="shared" si="2"/>
        <v>25</v>
      </c>
      <c r="B31" s="65" t="s">
        <v>71</v>
      </c>
      <c r="C31" s="68">
        <f t="shared" si="0"/>
        <v>0</v>
      </c>
      <c r="D31" s="69">
        <v>0</v>
      </c>
      <c r="E31" s="68">
        <f>A!R30</f>
        <v>0</v>
      </c>
      <c r="F31" s="68">
        <v>0</v>
      </c>
      <c r="G31" s="68"/>
      <c r="H31" s="65"/>
      <c r="I31" s="65"/>
      <c r="J31" s="65"/>
      <c r="K31" s="68">
        <f t="shared" si="1"/>
        <v>0</v>
      </c>
      <c r="L31" s="70" t="s">
        <v>86</v>
      </c>
      <c r="M31" s="70"/>
      <c r="N31" s="71"/>
      <c r="O31" s="60"/>
    </row>
    <row r="32" spans="1:15" x14ac:dyDescent="0.2">
      <c r="A32" s="67">
        <f t="shared" si="2"/>
        <v>26</v>
      </c>
      <c r="B32" s="65" t="s">
        <v>72</v>
      </c>
      <c r="C32" s="68">
        <f t="shared" si="0"/>
        <v>0</v>
      </c>
      <c r="D32" s="69">
        <v>0</v>
      </c>
      <c r="E32" s="68">
        <f>A!R31</f>
        <v>0</v>
      </c>
      <c r="F32" s="68">
        <v>0</v>
      </c>
      <c r="G32" s="68"/>
      <c r="H32" s="65"/>
      <c r="I32" s="65"/>
      <c r="J32" s="65"/>
      <c r="K32" s="68">
        <f t="shared" si="1"/>
        <v>0</v>
      </c>
      <c r="L32" s="70"/>
      <c r="M32" s="70"/>
      <c r="N32" s="71"/>
      <c r="O32" s="60"/>
    </row>
    <row r="33" spans="1:15" x14ac:dyDescent="0.2">
      <c r="A33" s="67">
        <f t="shared" si="2"/>
        <v>27</v>
      </c>
      <c r="B33" s="65" t="s">
        <v>7</v>
      </c>
      <c r="C33" s="68">
        <f t="shared" si="0"/>
        <v>89980000</v>
      </c>
      <c r="D33" s="69">
        <v>212420000</v>
      </c>
      <c r="E33" s="68">
        <f>A!R32</f>
        <v>302400000</v>
      </c>
      <c r="F33" s="68">
        <v>0</v>
      </c>
      <c r="G33" s="68"/>
      <c r="H33" s="65"/>
      <c r="I33" s="65"/>
      <c r="J33" s="65"/>
      <c r="K33" s="68">
        <f t="shared" si="1"/>
        <v>302400000</v>
      </c>
      <c r="L33" s="70" t="s">
        <v>86</v>
      </c>
      <c r="M33" s="70"/>
      <c r="N33" s="71"/>
      <c r="O33" s="60"/>
    </row>
    <row r="34" spans="1:15" x14ac:dyDescent="0.2">
      <c r="A34" s="67">
        <f t="shared" si="2"/>
        <v>28</v>
      </c>
      <c r="B34" s="65" t="s">
        <v>73</v>
      </c>
      <c r="C34" s="68">
        <f t="shared" si="0"/>
        <v>-39240320</v>
      </c>
      <c r="D34" s="69">
        <v>39240320</v>
      </c>
      <c r="E34" s="68">
        <f>A!R33</f>
        <v>0</v>
      </c>
      <c r="F34" s="68">
        <v>0</v>
      </c>
      <c r="G34" s="68"/>
      <c r="H34" s="65"/>
      <c r="I34" s="65"/>
      <c r="J34" s="65"/>
      <c r="K34" s="68">
        <f t="shared" si="1"/>
        <v>0</v>
      </c>
      <c r="L34" s="70" t="s">
        <v>86</v>
      </c>
      <c r="M34" s="70"/>
      <c r="N34" s="71"/>
      <c r="O34" s="60"/>
    </row>
    <row r="35" spans="1:15" x14ac:dyDescent="0.2">
      <c r="A35" s="67">
        <f t="shared" si="2"/>
        <v>29</v>
      </c>
      <c r="B35" s="65" t="s">
        <v>74</v>
      </c>
      <c r="C35" s="68">
        <f t="shared" si="0"/>
        <v>62073516064.270004</v>
      </c>
      <c r="D35" s="69">
        <v>14700000</v>
      </c>
      <c r="E35" s="68">
        <f>A!R34</f>
        <v>62088216064.270004</v>
      </c>
      <c r="F35" s="68">
        <v>0</v>
      </c>
      <c r="G35" s="68"/>
      <c r="H35" s="65"/>
      <c r="I35" s="65"/>
      <c r="J35" s="94">
        <v>12756201750</v>
      </c>
      <c r="K35" s="68">
        <f t="shared" si="1"/>
        <v>49332014314.270004</v>
      </c>
      <c r="L35" s="70"/>
      <c r="M35" s="70"/>
      <c r="N35" s="71"/>
      <c r="O35" s="60"/>
    </row>
    <row r="36" spans="1:15" x14ac:dyDescent="0.2">
      <c r="A36" s="67">
        <f t="shared" si="2"/>
        <v>30</v>
      </c>
      <c r="B36" s="65" t="s">
        <v>75</v>
      </c>
      <c r="C36" s="68">
        <f t="shared" si="0"/>
        <v>-3272539736</v>
      </c>
      <c r="D36" s="69">
        <v>3272539736</v>
      </c>
      <c r="E36" s="68">
        <f>A!R35</f>
        <v>0</v>
      </c>
      <c r="F36" s="68">
        <v>0</v>
      </c>
      <c r="G36" s="68"/>
      <c r="H36" s="65"/>
      <c r="I36" s="65"/>
      <c r="J36" s="65"/>
      <c r="K36" s="68">
        <f t="shared" si="1"/>
        <v>0</v>
      </c>
      <c r="L36" s="70" t="s">
        <v>86</v>
      </c>
      <c r="M36" s="70"/>
      <c r="N36" s="71"/>
      <c r="O36" s="60"/>
    </row>
    <row r="37" spans="1:15" x14ac:dyDescent="0.2">
      <c r="A37" s="67">
        <f t="shared" si="2"/>
        <v>31</v>
      </c>
      <c r="B37" s="65" t="s">
        <v>8</v>
      </c>
      <c r="C37" s="68">
        <f t="shared" si="0"/>
        <v>-703093840</v>
      </c>
      <c r="D37" s="69">
        <v>915513840</v>
      </c>
      <c r="E37" s="68">
        <f>A!R36</f>
        <v>212420000</v>
      </c>
      <c r="F37" s="68">
        <v>0</v>
      </c>
      <c r="G37" s="68"/>
      <c r="H37" s="65"/>
      <c r="I37" s="65"/>
      <c r="J37" s="65"/>
      <c r="K37" s="68">
        <f t="shared" si="1"/>
        <v>212420000</v>
      </c>
      <c r="L37" s="70"/>
      <c r="M37" s="70"/>
      <c r="N37" s="71"/>
      <c r="O37" s="60"/>
    </row>
    <row r="38" spans="1:15" x14ac:dyDescent="0.2">
      <c r="A38" s="67">
        <f t="shared" si="2"/>
        <v>32</v>
      </c>
      <c r="B38" s="65" t="s">
        <v>9</v>
      </c>
      <c r="C38" s="68">
        <f t="shared" si="0"/>
        <v>-204134680</v>
      </c>
      <c r="D38" s="69">
        <v>243375000</v>
      </c>
      <c r="E38" s="68">
        <f>A!R37</f>
        <v>39240320</v>
      </c>
      <c r="F38" s="68">
        <v>0</v>
      </c>
      <c r="G38" s="68"/>
      <c r="H38" s="65"/>
      <c r="I38" s="65"/>
      <c r="J38" s="65"/>
      <c r="K38" s="68">
        <f t="shared" si="1"/>
        <v>39240320</v>
      </c>
      <c r="L38" s="70" t="s">
        <v>86</v>
      </c>
      <c r="M38" s="70"/>
      <c r="N38" s="71"/>
      <c r="O38" s="60"/>
    </row>
    <row r="39" spans="1:15" x14ac:dyDescent="0.2">
      <c r="A39" s="67">
        <f t="shared" si="2"/>
        <v>33</v>
      </c>
      <c r="B39" s="65" t="s">
        <v>10</v>
      </c>
      <c r="C39" s="68">
        <f t="shared" si="0"/>
        <v>-1010300000</v>
      </c>
      <c r="D39" s="69">
        <v>1025000000</v>
      </c>
      <c r="E39" s="68">
        <f>A!R38</f>
        <v>14700000</v>
      </c>
      <c r="F39" s="68">
        <v>0</v>
      </c>
      <c r="G39" s="68"/>
      <c r="H39" s="65"/>
      <c r="I39" s="65"/>
      <c r="J39" s="65"/>
      <c r="K39" s="68">
        <f t="shared" si="1"/>
        <v>14700000</v>
      </c>
      <c r="L39" s="70" t="s">
        <v>86</v>
      </c>
      <c r="M39" s="70"/>
      <c r="N39" s="71"/>
      <c r="O39" s="60"/>
    </row>
    <row r="40" spans="1:15" x14ac:dyDescent="0.2">
      <c r="A40" s="67">
        <f t="shared" si="2"/>
        <v>34</v>
      </c>
      <c r="B40" s="65" t="s">
        <v>12</v>
      </c>
      <c r="C40" s="68">
        <f t="shared" si="0"/>
        <v>295513840</v>
      </c>
      <c r="D40" s="69">
        <v>620000000</v>
      </c>
      <c r="E40" s="68">
        <f>A!R39</f>
        <v>915513840</v>
      </c>
      <c r="F40" s="68">
        <v>0</v>
      </c>
      <c r="G40" s="68"/>
      <c r="H40" s="65"/>
      <c r="I40" s="65"/>
      <c r="J40" s="65"/>
      <c r="K40" s="68">
        <f t="shared" si="1"/>
        <v>915513840</v>
      </c>
      <c r="L40" s="70"/>
      <c r="M40" s="70"/>
      <c r="N40" s="71"/>
      <c r="O40" s="60"/>
    </row>
    <row r="41" spans="1:15" x14ac:dyDescent="0.2">
      <c r="A41" s="67">
        <f t="shared" si="2"/>
        <v>35</v>
      </c>
      <c r="B41" s="65" t="s">
        <v>11</v>
      </c>
      <c r="C41" s="68">
        <f t="shared" si="0"/>
        <v>2989427107</v>
      </c>
      <c r="D41" s="69">
        <v>152000000</v>
      </c>
      <c r="E41" s="68">
        <f>A!R40</f>
        <v>3141427107</v>
      </c>
      <c r="F41" s="68">
        <v>0</v>
      </c>
      <c r="G41" s="68"/>
      <c r="H41" s="65"/>
      <c r="I41" s="65"/>
      <c r="J41" s="65"/>
      <c r="K41" s="68">
        <f t="shared" si="1"/>
        <v>3141427107</v>
      </c>
      <c r="L41" s="70"/>
      <c r="M41" s="70"/>
      <c r="N41" s="71"/>
      <c r="O41" s="60"/>
    </row>
    <row r="42" spans="1:15" x14ac:dyDescent="0.2">
      <c r="A42" s="67">
        <f t="shared" si="2"/>
        <v>36</v>
      </c>
      <c r="B42" s="65" t="s">
        <v>13</v>
      </c>
      <c r="C42" s="68">
        <f t="shared" si="0"/>
        <v>-1015197000</v>
      </c>
      <c r="D42" s="69">
        <v>1260000000</v>
      </c>
      <c r="E42" s="68">
        <f>A!R41</f>
        <v>244803000</v>
      </c>
      <c r="F42" s="68">
        <v>0</v>
      </c>
      <c r="G42" s="68"/>
      <c r="H42" s="65"/>
      <c r="I42" s="65"/>
      <c r="J42" s="65"/>
      <c r="K42" s="68">
        <f t="shared" si="1"/>
        <v>244803000</v>
      </c>
      <c r="L42" s="70"/>
      <c r="M42" s="70"/>
      <c r="N42" s="71"/>
      <c r="O42" s="60"/>
    </row>
    <row r="43" spans="1:15" x14ac:dyDescent="0.2">
      <c r="A43" s="67">
        <f t="shared" si="2"/>
        <v>37</v>
      </c>
      <c r="B43" s="65" t="s">
        <v>14</v>
      </c>
      <c r="C43" s="68">
        <f t="shared" si="0"/>
        <v>-1540519500</v>
      </c>
      <c r="D43" s="69">
        <v>2569497500</v>
      </c>
      <c r="E43" s="68">
        <f>A!R42</f>
        <v>1028978000</v>
      </c>
      <c r="F43" s="68">
        <v>0</v>
      </c>
      <c r="G43" s="68"/>
      <c r="H43" s="65"/>
      <c r="I43" s="65"/>
      <c r="J43" s="65"/>
      <c r="K43" s="68">
        <f t="shared" si="1"/>
        <v>1028978000</v>
      </c>
      <c r="L43" s="70" t="s">
        <v>86</v>
      </c>
      <c r="M43" s="70"/>
      <c r="N43" s="71"/>
      <c r="O43" s="60"/>
    </row>
    <row r="44" spans="1:15" x14ac:dyDescent="0.2">
      <c r="A44" s="67">
        <f t="shared" si="2"/>
        <v>38</v>
      </c>
      <c r="B44" s="65" t="s">
        <v>16</v>
      </c>
      <c r="C44" s="68">
        <f t="shared" si="0"/>
        <v>174349533.34999999</v>
      </c>
      <c r="D44" s="69">
        <v>0</v>
      </c>
      <c r="E44" s="68">
        <f>A!R43</f>
        <v>174349533.34999999</v>
      </c>
      <c r="F44" s="68">
        <v>0</v>
      </c>
      <c r="G44" s="68"/>
      <c r="H44" s="65"/>
      <c r="I44" s="65"/>
      <c r="J44" s="65"/>
      <c r="K44" s="68">
        <f t="shared" si="1"/>
        <v>174349533.34999999</v>
      </c>
      <c r="L44" s="70"/>
      <c r="M44" s="70"/>
      <c r="N44" s="71"/>
      <c r="O44" s="60"/>
    </row>
    <row r="45" spans="1:15" x14ac:dyDescent="0.2">
      <c r="A45" s="67">
        <f t="shared" si="2"/>
        <v>39</v>
      </c>
      <c r="B45" s="65" t="s">
        <v>15</v>
      </c>
      <c r="C45" s="68">
        <f t="shared" si="0"/>
        <v>-254746693697</v>
      </c>
      <c r="D45" s="69">
        <v>255370917697</v>
      </c>
      <c r="E45" s="68">
        <f>A!R44</f>
        <v>624224000</v>
      </c>
      <c r="F45" s="68">
        <v>0</v>
      </c>
      <c r="G45" s="68"/>
      <c r="H45" s="65"/>
      <c r="I45" s="65"/>
      <c r="J45" s="94">
        <v>0</v>
      </c>
      <c r="K45" s="68">
        <f t="shared" si="1"/>
        <v>624224000</v>
      </c>
      <c r="L45" s="70" t="s">
        <v>86</v>
      </c>
      <c r="M45" s="70"/>
      <c r="N45" s="71"/>
      <c r="O45" s="60"/>
    </row>
    <row r="46" spans="1:15" x14ac:dyDescent="0.2">
      <c r="A46" s="67">
        <f t="shared" si="2"/>
        <v>40</v>
      </c>
      <c r="B46" s="65" t="s">
        <v>4</v>
      </c>
      <c r="C46" s="65"/>
      <c r="D46" s="65"/>
      <c r="E46" s="68">
        <f>A!R45</f>
        <v>39880625310</v>
      </c>
      <c r="F46" s="65">
        <v>0</v>
      </c>
      <c r="G46" s="65"/>
      <c r="H46" s="65"/>
      <c r="I46" s="65"/>
      <c r="J46" s="65"/>
      <c r="K46" s="68">
        <f t="shared" si="1"/>
        <v>39880625310</v>
      </c>
      <c r="L46" s="66"/>
    </row>
    <row r="47" spans="1:15" x14ac:dyDescent="0.2">
      <c r="A47" s="67">
        <f t="shared" si="2"/>
        <v>41</v>
      </c>
      <c r="B47" s="65" t="s">
        <v>76</v>
      </c>
      <c r="C47" s="68">
        <f>SUM(C7:C46)</f>
        <v>-257611654147.38</v>
      </c>
      <c r="D47" s="68">
        <f>SUM(D7:D46)</f>
        <v>770109594459.48389</v>
      </c>
      <c r="E47" s="68">
        <f>A!R46</f>
        <v>280000000</v>
      </c>
      <c r="F47" s="68">
        <v>0</v>
      </c>
      <c r="G47" s="68">
        <f t="shared" ref="G47:H47" si="3">SUM(G7:G46)</f>
        <v>0</v>
      </c>
      <c r="H47" s="68">
        <f t="shared" si="3"/>
        <v>0</v>
      </c>
      <c r="I47" s="68"/>
      <c r="J47" s="68">
        <v>0</v>
      </c>
      <c r="K47" s="68">
        <f t="shared" si="1"/>
        <v>280000000</v>
      </c>
      <c r="L47" s="70"/>
    </row>
    <row r="48" spans="1:15" x14ac:dyDescent="0.2">
      <c r="A48" s="67">
        <f t="shared" si="2"/>
        <v>42</v>
      </c>
      <c r="B48" s="65" t="s">
        <v>5</v>
      </c>
      <c r="C48" s="65"/>
      <c r="D48" s="65"/>
      <c r="E48" s="68">
        <f>A!R47</f>
        <v>30744229</v>
      </c>
      <c r="F48" s="65">
        <v>0</v>
      </c>
      <c r="G48" s="65"/>
      <c r="H48" s="65"/>
      <c r="I48" s="65"/>
      <c r="J48" s="65"/>
      <c r="K48" s="68">
        <f t="shared" si="1"/>
        <v>30744229</v>
      </c>
      <c r="L48" s="60" t="s">
        <v>86</v>
      </c>
    </row>
    <row r="49" spans="1:11" s="74" customFormat="1" ht="29.25" customHeight="1" x14ac:dyDescent="0.25">
      <c r="A49" s="72" t="s">
        <v>24</v>
      </c>
      <c r="B49" s="72"/>
      <c r="C49" s="72"/>
      <c r="D49" s="73">
        <f>E47-D47</f>
        <v>-769829594459.48389</v>
      </c>
      <c r="E49" s="73">
        <f>SUM(E7:E48)</f>
        <v>552689309851.10388</v>
      </c>
      <c r="F49" s="73">
        <f t="shared" ref="F49:K49" si="4">SUM(F7:F48)</f>
        <v>0</v>
      </c>
      <c r="G49" s="73">
        <f t="shared" si="4"/>
        <v>0</v>
      </c>
      <c r="H49" s="73">
        <f t="shared" si="4"/>
        <v>0</v>
      </c>
      <c r="I49" s="73">
        <f t="shared" si="4"/>
        <v>33878626.649999999</v>
      </c>
      <c r="J49" s="73">
        <f t="shared" si="4"/>
        <v>12756201750</v>
      </c>
      <c r="K49" s="73">
        <f t="shared" si="4"/>
        <v>539899229474.45386</v>
      </c>
    </row>
    <row r="50" spans="1:11" x14ac:dyDescent="0.2">
      <c r="E50" s="75">
        <v>483716368797.75378</v>
      </c>
      <c r="J50" s="60"/>
      <c r="K50" s="60">
        <v>470926834421.10382</v>
      </c>
    </row>
    <row r="51" spans="1:11" x14ac:dyDescent="0.2">
      <c r="E51" s="60">
        <f>E49-E50</f>
        <v>68972941053.350098</v>
      </c>
      <c r="K51" s="60">
        <f>K49-K50</f>
        <v>68972395053.350037</v>
      </c>
    </row>
    <row r="65" spans="5:7" x14ac:dyDescent="0.2">
      <c r="E65" s="75"/>
    </row>
    <row r="66" spans="5:7" x14ac:dyDescent="0.2">
      <c r="E66" s="75"/>
    </row>
    <row r="67" spans="5:7" x14ac:dyDescent="0.2">
      <c r="E67" s="75"/>
    </row>
    <row r="68" spans="5:7" x14ac:dyDescent="0.2">
      <c r="E68" s="75"/>
    </row>
    <row r="69" spans="5:7" x14ac:dyDescent="0.2">
      <c r="E69" s="75"/>
    </row>
    <row r="70" spans="5:7" x14ac:dyDescent="0.2">
      <c r="E70" s="75"/>
    </row>
    <row r="71" spans="5:7" x14ac:dyDescent="0.2">
      <c r="E71" s="75"/>
    </row>
    <row r="72" spans="5:7" x14ac:dyDescent="0.2">
      <c r="E72" s="75"/>
    </row>
    <row r="73" spans="5:7" x14ac:dyDescent="0.2">
      <c r="E73" s="75"/>
    </row>
    <row r="74" spans="5:7" x14ac:dyDescent="0.2">
      <c r="E74" s="75"/>
    </row>
    <row r="75" spans="5:7" x14ac:dyDescent="0.2">
      <c r="E75" s="75"/>
    </row>
    <row r="76" spans="5:7" x14ac:dyDescent="0.2">
      <c r="E76" s="75"/>
    </row>
    <row r="77" spans="5:7" x14ac:dyDescent="0.2">
      <c r="E77" s="75"/>
    </row>
    <row r="78" spans="5:7" x14ac:dyDescent="0.2">
      <c r="E78" s="75"/>
    </row>
    <row r="79" spans="5:7" x14ac:dyDescent="0.2">
      <c r="E79" s="75"/>
      <c r="F79" s="75"/>
      <c r="G79" s="60"/>
    </row>
    <row r="80" spans="5:7" x14ac:dyDescent="0.2">
      <c r="E80" s="75"/>
    </row>
    <row r="81" spans="5:6" x14ac:dyDescent="0.2">
      <c r="E81" s="75"/>
    </row>
    <row r="82" spans="5:6" x14ac:dyDescent="0.2">
      <c r="E82" s="75"/>
    </row>
    <row r="83" spans="5:6" x14ac:dyDescent="0.2">
      <c r="E83" s="75"/>
      <c r="F83" s="60"/>
    </row>
    <row r="84" spans="5:6" x14ac:dyDescent="0.2">
      <c r="E84" s="75"/>
    </row>
    <row r="85" spans="5:6" x14ac:dyDescent="0.2">
      <c r="E85" s="75"/>
    </row>
    <row r="86" spans="5:6" x14ac:dyDescent="0.2">
      <c r="E86" s="75"/>
    </row>
    <row r="87" spans="5:6" x14ac:dyDescent="0.2">
      <c r="E87" s="75"/>
    </row>
    <row r="88" spans="5:6" x14ac:dyDescent="0.2">
      <c r="E88" s="75"/>
    </row>
    <row r="89" spans="5:6" x14ac:dyDescent="0.2">
      <c r="E89" s="75"/>
    </row>
    <row r="90" spans="5:6" x14ac:dyDescent="0.2">
      <c r="E90" s="75"/>
    </row>
    <row r="91" spans="5:6" x14ac:dyDescent="0.2">
      <c r="E91" s="75"/>
    </row>
    <row r="92" spans="5:6" x14ac:dyDescent="0.2">
      <c r="E92" s="75"/>
    </row>
    <row r="93" spans="5:6" x14ac:dyDescent="0.2">
      <c r="E93" s="75"/>
    </row>
    <row r="94" spans="5:6" x14ac:dyDescent="0.2">
      <c r="E94" s="75"/>
    </row>
    <row r="95" spans="5:6" x14ac:dyDescent="0.2">
      <c r="E95" s="75"/>
    </row>
    <row r="96" spans="5:6" x14ac:dyDescent="0.2">
      <c r="E96" s="75"/>
    </row>
    <row r="97" spans="5:5" x14ac:dyDescent="0.2">
      <c r="E97" s="75"/>
    </row>
    <row r="98" spans="5:5" x14ac:dyDescent="0.2">
      <c r="E98" s="75"/>
    </row>
    <row r="99" spans="5:5" x14ac:dyDescent="0.2">
      <c r="E99" s="75"/>
    </row>
    <row r="100" spans="5:5" x14ac:dyDescent="0.2">
      <c r="E100" s="75"/>
    </row>
    <row r="101" spans="5:5" x14ac:dyDescent="0.2">
      <c r="E101" s="75"/>
    </row>
    <row r="102" spans="5:5" x14ac:dyDescent="0.2">
      <c r="E102" s="75"/>
    </row>
    <row r="103" spans="5:5" x14ac:dyDescent="0.2">
      <c r="E103" s="75"/>
    </row>
    <row r="104" spans="5:5" x14ac:dyDescent="0.2">
      <c r="E104" s="75"/>
    </row>
    <row r="105" spans="5:5" x14ac:dyDescent="0.2">
      <c r="E105" s="75"/>
    </row>
    <row r="106" spans="5:5" x14ac:dyDescent="0.2">
      <c r="E106" s="75"/>
    </row>
    <row r="107" spans="5:5" x14ac:dyDescent="0.2">
      <c r="E107" s="75"/>
    </row>
    <row r="108" spans="5:5" x14ac:dyDescent="0.2">
      <c r="E108" s="75"/>
    </row>
    <row r="109" spans="5:5" x14ac:dyDescent="0.2">
      <c r="E109" s="75"/>
    </row>
    <row r="110" spans="5:5" x14ac:dyDescent="0.2">
      <c r="E110" s="75"/>
    </row>
    <row r="111" spans="5:5" x14ac:dyDescent="0.2">
      <c r="E111" s="75"/>
    </row>
    <row r="112" spans="5:5" x14ac:dyDescent="0.2">
      <c r="E112" s="75"/>
    </row>
  </sheetData>
  <mergeCells count="1">
    <mergeCell ref="A1:K1"/>
  </mergeCells>
  <pageMargins left="1.2" right="0.7" top="0.75" bottom="0.75" header="0.3" footer="0.3"/>
  <pageSetup paperSize="5" scale="75" orientation="landscape" verticalDpi="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K56"/>
  <sheetViews>
    <sheetView tabSelected="1" topLeftCell="A19" zoomScale="50" zoomScaleNormal="50" workbookViewId="0">
      <selection activeCell="A27" sqref="A27:XFD27"/>
    </sheetView>
  </sheetViews>
  <sheetFormatPr defaultRowHeight="15" customHeight="1" x14ac:dyDescent="0.25"/>
  <cols>
    <col min="1" max="1" width="6.140625" style="197" customWidth="1"/>
    <col min="2" max="2" width="70.42578125" style="163" bestFit="1" customWidth="1"/>
    <col min="3" max="4" width="26.5703125" style="162" customWidth="1"/>
    <col min="5" max="5" width="28.140625" style="162" customWidth="1"/>
    <col min="6" max="6" width="13.85546875" style="162" customWidth="1"/>
    <col min="7" max="7" width="23.140625" style="162" customWidth="1"/>
    <col min="8" max="8" width="23.140625" style="174" customWidth="1"/>
    <col min="9" max="9" width="23.140625" style="252" customWidth="1"/>
    <col min="10" max="10" width="25.5703125" style="162" customWidth="1"/>
    <col min="11" max="11" width="31.28515625" style="162" customWidth="1"/>
    <col min="12" max="12" width="25.140625" style="174" customWidth="1"/>
    <col min="13" max="13" width="31.28515625" style="252" customWidth="1"/>
    <col min="14" max="14" width="23.42578125" style="162" customWidth="1"/>
    <col min="15" max="15" width="24.7109375" style="162" customWidth="1"/>
    <col min="16" max="16" width="28.140625" style="163" customWidth="1"/>
    <col min="17" max="17" width="24.85546875" style="163" customWidth="1"/>
    <col min="18" max="18" width="26.28515625" style="233" customWidth="1"/>
    <col min="19" max="19" width="25.7109375" style="163" customWidth="1"/>
    <col min="20" max="20" width="19.85546875" style="163" hidden="1" customWidth="1"/>
    <col min="21" max="21" width="21.28515625" style="162" hidden="1" customWidth="1"/>
    <col min="22" max="22" width="19.28515625" style="162" hidden="1" customWidth="1"/>
    <col min="23" max="23" width="34.85546875" style="162" customWidth="1"/>
    <col min="24" max="24" width="27.140625" style="162" customWidth="1"/>
    <col min="25" max="25" width="30.85546875" style="162" customWidth="1"/>
    <col min="26" max="26" width="6.85546875" style="162" customWidth="1"/>
    <col min="27" max="27" width="23.7109375" style="162" customWidth="1"/>
    <col min="28" max="28" width="23.7109375" style="163" customWidth="1"/>
    <col min="29" max="29" width="15.140625" style="163" bestFit="1" customWidth="1"/>
    <col min="30" max="30" width="20.5703125" style="163" bestFit="1" customWidth="1"/>
    <col min="31" max="31" width="29.140625" style="162" customWidth="1"/>
    <col min="32" max="32" width="41.42578125" style="162" customWidth="1"/>
    <col min="33" max="33" width="20.140625" style="162" customWidth="1"/>
    <col min="34" max="34" width="17.140625" style="163" bestFit="1" customWidth="1"/>
    <col min="35" max="35" width="22.42578125" style="163" customWidth="1"/>
    <col min="36" max="36" width="9.140625" style="163"/>
    <col min="37" max="37" width="18" style="163" bestFit="1" customWidth="1"/>
    <col min="38" max="16384" width="9.140625" style="163"/>
  </cols>
  <sheetData>
    <row r="1" spans="1:33" ht="15" customHeight="1" x14ac:dyDescent="0.25">
      <c r="A1" s="291"/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</row>
    <row r="2" spans="1:33" ht="15" customHeight="1" x14ac:dyDescent="0.25">
      <c r="B2" s="162"/>
      <c r="C2" s="162">
        <v>1120256200.02</v>
      </c>
      <c r="E2" s="198"/>
      <c r="F2" s="198"/>
      <c r="G2" s="198"/>
      <c r="H2" s="218"/>
      <c r="I2" s="251"/>
      <c r="J2" s="198"/>
      <c r="K2" s="198"/>
      <c r="L2" s="218"/>
      <c r="M2" s="251"/>
      <c r="N2" s="198"/>
      <c r="P2" s="199"/>
    </row>
    <row r="3" spans="1:33" ht="15" customHeight="1" x14ac:dyDescent="0.25">
      <c r="B3" s="199"/>
      <c r="C3" s="162">
        <f>C2-C17</f>
        <v>1879200.0199999809</v>
      </c>
      <c r="P3" s="199"/>
      <c r="Q3" s="199"/>
      <c r="R3" s="234"/>
      <c r="S3" s="199"/>
    </row>
    <row r="4" spans="1:33" ht="72" customHeight="1" x14ac:dyDescent="0.25">
      <c r="A4" s="200" t="s">
        <v>18</v>
      </c>
      <c r="B4" s="200" t="s">
        <v>29</v>
      </c>
      <c r="C4" s="201" t="s">
        <v>104</v>
      </c>
      <c r="D4" s="201" t="s">
        <v>35</v>
      </c>
      <c r="E4" s="202" t="s">
        <v>106</v>
      </c>
      <c r="F4" s="202" t="s">
        <v>107</v>
      </c>
      <c r="G4" s="217" t="s">
        <v>108</v>
      </c>
      <c r="H4" s="219" t="s">
        <v>111</v>
      </c>
      <c r="I4" s="253" t="s">
        <v>41</v>
      </c>
      <c r="J4" s="203" t="s">
        <v>109</v>
      </c>
      <c r="K4" s="203" t="s">
        <v>110</v>
      </c>
      <c r="L4" s="223" t="s">
        <v>112</v>
      </c>
      <c r="M4" s="258" t="s">
        <v>41</v>
      </c>
      <c r="N4" s="203" t="s">
        <v>80</v>
      </c>
      <c r="O4" s="203" t="s">
        <v>34</v>
      </c>
      <c r="P4" s="200" t="s">
        <v>78</v>
      </c>
      <c r="Q4" s="197" t="s">
        <v>114</v>
      </c>
      <c r="R4" s="235" t="s">
        <v>115</v>
      </c>
      <c r="S4" s="197" t="s">
        <v>113</v>
      </c>
      <c r="T4" s="197" t="s">
        <v>105</v>
      </c>
      <c r="W4" s="295"/>
      <c r="X4" s="295"/>
      <c r="Y4" s="295"/>
      <c r="Z4" s="295"/>
      <c r="AA4" s="295"/>
    </row>
    <row r="5" spans="1:33" ht="15" customHeight="1" x14ac:dyDescent="0.25">
      <c r="A5" s="200">
        <v>1</v>
      </c>
      <c r="B5" s="200">
        <v>2</v>
      </c>
      <c r="C5" s="204">
        <v>3</v>
      </c>
      <c r="D5" s="204"/>
      <c r="E5" s="205">
        <v>4</v>
      </c>
      <c r="F5" s="205"/>
      <c r="G5" s="205"/>
      <c r="H5" s="220"/>
      <c r="I5" s="254"/>
      <c r="J5" s="206">
        <v>5</v>
      </c>
      <c r="K5" s="206"/>
      <c r="L5" s="224"/>
      <c r="M5" s="259"/>
      <c r="N5" s="206">
        <v>6</v>
      </c>
      <c r="O5" s="200">
        <v>7</v>
      </c>
      <c r="P5" s="200" t="s">
        <v>36</v>
      </c>
    </row>
    <row r="6" spans="1:33" s="208" customFormat="1" ht="24.75" customHeight="1" x14ac:dyDescent="0.25">
      <c r="A6" s="145"/>
      <c r="B6" s="145"/>
      <c r="C6" s="207"/>
      <c r="D6" s="207"/>
      <c r="E6" s="207"/>
      <c r="F6" s="207"/>
      <c r="G6" s="207"/>
      <c r="H6" s="221"/>
      <c r="I6" s="255"/>
      <c r="J6" s="207"/>
      <c r="K6" s="207"/>
      <c r="L6" s="221"/>
      <c r="M6" s="255"/>
      <c r="N6" s="207"/>
      <c r="O6" s="207"/>
      <c r="P6" s="145"/>
      <c r="R6" s="236"/>
      <c r="U6" s="209"/>
      <c r="V6" s="209"/>
      <c r="W6" s="209"/>
      <c r="X6" s="209"/>
      <c r="Y6" s="209"/>
      <c r="Z6" s="209"/>
      <c r="AA6" s="209"/>
      <c r="AB6" s="209"/>
      <c r="AC6" s="209"/>
      <c r="AD6" s="209"/>
      <c r="AE6" s="209"/>
      <c r="AF6" s="209"/>
      <c r="AG6" s="209"/>
    </row>
    <row r="7" spans="1:33" s="152" customFormat="1" ht="24.95" customHeight="1" x14ac:dyDescent="0.25">
      <c r="A7" s="145">
        <v>1</v>
      </c>
      <c r="B7" s="146" t="s">
        <v>1</v>
      </c>
      <c r="C7" s="147">
        <f>B!R7</f>
        <v>26854558143.010002</v>
      </c>
      <c r="D7" s="147">
        <v>280631964.07999998</v>
      </c>
      <c r="E7" s="147">
        <v>280631964.13999999</v>
      </c>
      <c r="F7" s="147"/>
      <c r="G7" s="147">
        <v>280631964.13999999</v>
      </c>
      <c r="H7" s="133">
        <v>280631964.07999998</v>
      </c>
      <c r="I7" s="256">
        <f>E7-H7</f>
        <v>6.0000002384185791E-2</v>
      </c>
      <c r="J7" s="147">
        <v>579453905.69000006</v>
      </c>
      <c r="K7" s="147">
        <v>2122607643.8700004</v>
      </c>
      <c r="L7" s="133">
        <v>579453905.69000006</v>
      </c>
      <c r="M7" s="256">
        <f>K7-L7</f>
        <v>1543153738.1800003</v>
      </c>
      <c r="N7" s="147"/>
      <c r="O7" s="147"/>
      <c r="P7" s="148">
        <f>C7-G7-K7-N7-O7</f>
        <v>24451318535.000004</v>
      </c>
      <c r="Q7" s="149">
        <v>24451318535.027184</v>
      </c>
      <c r="R7" s="237">
        <v>25904843075.240002</v>
      </c>
      <c r="S7" s="149">
        <f>Q7-R7</f>
        <v>-1453524540.2128181</v>
      </c>
      <c r="T7" s="150">
        <f t="shared" ref="T7:T48" si="0">D7-E7</f>
        <v>-6.0000002384185791E-2</v>
      </c>
      <c r="U7" s="151">
        <f>P7-Q7</f>
        <v>-2.7179718017578125E-2</v>
      </c>
      <c r="V7" s="151"/>
      <c r="W7" s="151"/>
      <c r="X7" s="151"/>
      <c r="Y7" s="151"/>
      <c r="Z7" s="151"/>
      <c r="AA7" s="151"/>
      <c r="AB7" s="150"/>
      <c r="AE7" s="151"/>
      <c r="AF7" s="151"/>
      <c r="AG7" s="151"/>
    </row>
    <row r="8" spans="1:33" s="152" customFormat="1" ht="24.95" customHeight="1" x14ac:dyDescent="0.25">
      <c r="A8" s="145">
        <f>A7+1</f>
        <v>2</v>
      </c>
      <c r="B8" s="146" t="s">
        <v>0</v>
      </c>
      <c r="C8" s="147">
        <f>B!R8</f>
        <v>11103150350</v>
      </c>
      <c r="D8" s="147">
        <v>75758700.010000005</v>
      </c>
      <c r="E8" s="147">
        <v>75758700.009900004</v>
      </c>
      <c r="F8" s="147"/>
      <c r="G8" s="147">
        <v>75758700.009900004</v>
      </c>
      <c r="H8" s="147">
        <v>75758700.010000005</v>
      </c>
      <c r="I8" s="256">
        <f>E8-H8</f>
        <v>-1.0000169277191162E-4</v>
      </c>
      <c r="J8" s="147">
        <v>117706761</v>
      </c>
      <c r="K8" s="147">
        <v>314009538</v>
      </c>
      <c r="L8" s="133">
        <v>325329424</v>
      </c>
      <c r="M8" s="147">
        <f>K8-L8</f>
        <v>-11319886</v>
      </c>
      <c r="N8" s="147"/>
      <c r="O8" s="147"/>
      <c r="P8" s="148">
        <f t="shared" ref="P8:P48" si="1">C8-G8-K8-N8-O8</f>
        <v>10713382111.990101</v>
      </c>
      <c r="Q8" s="149">
        <v>10713382112</v>
      </c>
      <c r="R8" s="149">
        <v>10702062226</v>
      </c>
      <c r="S8" s="149">
        <f t="shared" ref="S8:S48" si="2">Q8-R8</f>
        <v>11319886</v>
      </c>
      <c r="T8" s="150">
        <f t="shared" si="0"/>
        <v>1.0000169277191162E-4</v>
      </c>
      <c r="U8" s="151">
        <f t="shared" ref="U8:U48" si="3">P8-Q8</f>
        <v>-9.899139404296875E-3</v>
      </c>
      <c r="V8" s="151"/>
      <c r="W8" s="151"/>
      <c r="X8" s="151"/>
      <c r="Y8" s="151"/>
      <c r="Z8" s="151"/>
      <c r="AA8" s="151"/>
      <c r="AB8" s="150"/>
      <c r="AE8" s="151"/>
      <c r="AF8" s="151"/>
      <c r="AG8" s="151"/>
    </row>
    <row r="9" spans="1:33" s="152" customFormat="1" ht="24.95" customHeight="1" x14ac:dyDescent="0.25">
      <c r="A9" s="145">
        <f t="shared" ref="A9:A48" si="4">A8+1</f>
        <v>3</v>
      </c>
      <c r="B9" s="146" t="s">
        <v>6</v>
      </c>
      <c r="C9" s="147">
        <f>B!R9</f>
        <v>2428447100</v>
      </c>
      <c r="D9" s="147">
        <v>21008250</v>
      </c>
      <c r="E9" s="147">
        <v>21008250</v>
      </c>
      <c r="F9" s="147"/>
      <c r="G9" s="147">
        <v>21008250</v>
      </c>
      <c r="H9" s="147">
        <v>21008250</v>
      </c>
      <c r="I9" s="256">
        <f t="shared" ref="I9:I48" si="5">E9-H9</f>
        <v>0</v>
      </c>
      <c r="J9" s="147"/>
      <c r="K9" s="147">
        <v>15308380</v>
      </c>
      <c r="L9" s="133">
        <v>15058380</v>
      </c>
      <c r="M9" s="147">
        <f>K9-L9</f>
        <v>250000</v>
      </c>
      <c r="N9" s="147"/>
      <c r="O9" s="147"/>
      <c r="P9" s="148">
        <f t="shared" si="1"/>
        <v>2392130470</v>
      </c>
      <c r="Q9" s="149">
        <v>2377280470</v>
      </c>
      <c r="R9" s="149">
        <v>2392380470</v>
      </c>
      <c r="S9" s="149">
        <f t="shared" si="2"/>
        <v>-15100000</v>
      </c>
      <c r="T9" s="150">
        <f t="shared" si="0"/>
        <v>0</v>
      </c>
      <c r="U9" s="151">
        <f t="shared" si="3"/>
        <v>14850000</v>
      </c>
      <c r="V9" s="151"/>
      <c r="W9" s="151">
        <f>S9+M9</f>
        <v>-14850000</v>
      </c>
      <c r="X9" s="151"/>
      <c r="Y9" s="151"/>
      <c r="Z9" s="151"/>
      <c r="AA9" s="151"/>
      <c r="AB9" s="150"/>
      <c r="AE9" s="151"/>
      <c r="AF9" s="151"/>
      <c r="AG9" s="151"/>
    </row>
    <row r="10" spans="1:33" s="143" customFormat="1" ht="24.95" customHeight="1" x14ac:dyDescent="0.25">
      <c r="A10" s="137">
        <f t="shared" si="4"/>
        <v>4</v>
      </c>
      <c r="B10" s="138" t="s">
        <v>53</v>
      </c>
      <c r="C10" s="139">
        <f>B!R10</f>
        <v>147362997993.30286</v>
      </c>
      <c r="D10" s="139">
        <v>21144469291.369999</v>
      </c>
      <c r="E10" s="139">
        <v>0</v>
      </c>
      <c r="F10" s="139"/>
      <c r="G10" s="139">
        <v>0</v>
      </c>
      <c r="H10" s="139"/>
      <c r="I10" s="139">
        <f t="shared" si="5"/>
        <v>0</v>
      </c>
      <c r="J10" s="139">
        <f>7904514242.22+313694544.67</f>
        <v>8218208786.8900003</v>
      </c>
      <c r="K10" s="139">
        <v>0</v>
      </c>
      <c r="L10" s="139"/>
      <c r="M10" s="139"/>
      <c r="N10" s="139"/>
      <c r="O10" s="139">
        <v>3033353176.5099921</v>
      </c>
      <c r="P10" s="140">
        <f t="shared" si="1"/>
        <v>144329644816.79288</v>
      </c>
      <c r="Q10" s="144">
        <v>0</v>
      </c>
      <c r="R10" s="144"/>
      <c r="S10" s="216">
        <f t="shared" si="2"/>
        <v>0</v>
      </c>
      <c r="T10" s="141">
        <f t="shared" si="0"/>
        <v>21144469291.369999</v>
      </c>
      <c r="U10" s="142">
        <f t="shared" si="3"/>
        <v>144329644816.79288</v>
      </c>
      <c r="V10" s="142"/>
      <c r="W10" s="142"/>
      <c r="X10" s="142"/>
      <c r="Y10" s="142"/>
      <c r="Z10" s="142"/>
      <c r="AA10" s="142"/>
      <c r="AB10" s="141"/>
      <c r="AD10" s="144"/>
      <c r="AE10" s="142"/>
      <c r="AF10" s="142"/>
      <c r="AG10" s="142"/>
    </row>
    <row r="11" spans="1:33" s="250" customFormat="1" ht="24.95" customHeight="1" x14ac:dyDescent="0.25">
      <c r="A11" s="243">
        <f t="shared" si="4"/>
        <v>5</v>
      </c>
      <c r="B11" s="244" t="s">
        <v>54</v>
      </c>
      <c r="C11" s="245">
        <f>B!R11</f>
        <v>1659984207.333333</v>
      </c>
      <c r="D11" s="245">
        <v>8594375</v>
      </c>
      <c r="E11" s="245">
        <v>8594375</v>
      </c>
      <c r="F11" s="245"/>
      <c r="G11" s="245">
        <v>8594375</v>
      </c>
      <c r="H11" s="245">
        <v>8594375</v>
      </c>
      <c r="I11" s="245">
        <f t="shared" si="5"/>
        <v>0</v>
      </c>
      <c r="J11" s="245">
        <v>76836500</v>
      </c>
      <c r="K11" s="245">
        <v>76836500</v>
      </c>
      <c r="L11" s="245">
        <v>38700000</v>
      </c>
      <c r="M11" s="245">
        <f>K11-L11</f>
        <v>38136500</v>
      </c>
      <c r="N11" s="245"/>
      <c r="O11" s="245"/>
      <c r="P11" s="246">
        <f t="shared" si="1"/>
        <v>1574553332.333333</v>
      </c>
      <c r="Q11" s="247">
        <v>1612689832.3329999</v>
      </c>
      <c r="R11" s="247">
        <v>1612689832.3299999</v>
      </c>
      <c r="S11" s="247">
        <f t="shared" si="2"/>
        <v>3.0000209808349609E-3</v>
      </c>
      <c r="T11" s="248">
        <f t="shared" si="0"/>
        <v>0</v>
      </c>
      <c r="U11" s="249">
        <f t="shared" si="3"/>
        <v>-38136499.999666929</v>
      </c>
      <c r="V11" s="249"/>
      <c r="W11" s="249"/>
      <c r="X11" s="249"/>
      <c r="Y11" s="249"/>
      <c r="Z11" s="249"/>
      <c r="AA11" s="249"/>
      <c r="AB11" s="248"/>
      <c r="AE11" s="249"/>
      <c r="AF11" s="249"/>
      <c r="AG11" s="249"/>
    </row>
    <row r="12" spans="1:33" s="143" customFormat="1" ht="24.95" customHeight="1" x14ac:dyDescent="0.25">
      <c r="A12" s="137">
        <f t="shared" si="4"/>
        <v>6</v>
      </c>
      <c r="B12" s="138" t="s">
        <v>3</v>
      </c>
      <c r="C12" s="139">
        <f>B!R12</f>
        <v>84580662558.059998</v>
      </c>
      <c r="D12" s="139">
        <v>1020541722.37</v>
      </c>
      <c r="E12" s="139">
        <v>0</v>
      </c>
      <c r="F12" s="139"/>
      <c r="G12" s="139">
        <v>0</v>
      </c>
      <c r="H12" s="139"/>
      <c r="I12" s="139">
        <f t="shared" si="5"/>
        <v>0</v>
      </c>
      <c r="J12" s="139">
        <v>14350000</v>
      </c>
      <c r="K12" s="139">
        <v>0</v>
      </c>
      <c r="L12" s="139"/>
      <c r="M12" s="139"/>
      <c r="N12" s="139"/>
      <c r="O12" s="139"/>
      <c r="P12" s="140">
        <f t="shared" si="1"/>
        <v>84580662558.059998</v>
      </c>
      <c r="Q12" s="216">
        <v>0</v>
      </c>
      <c r="R12" s="216"/>
      <c r="S12" s="216">
        <f t="shared" si="2"/>
        <v>0</v>
      </c>
      <c r="T12" s="141">
        <f t="shared" si="0"/>
        <v>1020541722.37</v>
      </c>
      <c r="U12" s="142">
        <f t="shared" si="3"/>
        <v>84580662558.059998</v>
      </c>
      <c r="V12" s="142"/>
      <c r="W12" s="142"/>
      <c r="X12" s="142"/>
      <c r="Y12" s="142"/>
      <c r="Z12" s="142"/>
      <c r="AA12" s="142"/>
      <c r="AB12" s="141"/>
      <c r="AE12" s="142"/>
      <c r="AF12" s="142"/>
      <c r="AG12" s="142"/>
    </row>
    <row r="13" spans="1:33" s="250" customFormat="1" ht="24.95" customHeight="1" x14ac:dyDescent="0.25">
      <c r="A13" s="243">
        <f t="shared" si="4"/>
        <v>7</v>
      </c>
      <c r="B13" s="244" t="s">
        <v>55</v>
      </c>
      <c r="C13" s="245">
        <f>B!R13</f>
        <v>3502214780</v>
      </c>
      <c r="D13" s="245">
        <v>39882189</v>
      </c>
      <c r="E13" s="245">
        <v>39882189</v>
      </c>
      <c r="F13" s="245"/>
      <c r="G13" s="245">
        <v>39882189</v>
      </c>
      <c r="H13" s="245">
        <v>39882189</v>
      </c>
      <c r="I13" s="245">
        <f t="shared" si="5"/>
        <v>0</v>
      </c>
      <c r="J13" s="245"/>
      <c r="K13" s="245">
        <v>286516356</v>
      </c>
      <c r="L13" s="245">
        <v>286516356</v>
      </c>
      <c r="M13" s="245">
        <f>K13-L13</f>
        <v>0</v>
      </c>
      <c r="N13" s="245"/>
      <c r="O13" s="245"/>
      <c r="P13" s="246">
        <f t="shared" si="1"/>
        <v>3175816235</v>
      </c>
      <c r="Q13" s="247">
        <v>3175816235</v>
      </c>
      <c r="R13" s="247">
        <v>3175816235</v>
      </c>
      <c r="S13" s="247">
        <f t="shared" si="2"/>
        <v>0</v>
      </c>
      <c r="T13" s="248">
        <f t="shared" si="0"/>
        <v>0</v>
      </c>
      <c r="U13" s="249">
        <f t="shared" si="3"/>
        <v>0</v>
      </c>
      <c r="V13" s="249"/>
      <c r="W13" s="249"/>
      <c r="X13" s="249"/>
      <c r="Y13" s="249"/>
      <c r="Z13" s="249"/>
      <c r="AA13" s="249"/>
      <c r="AB13" s="248"/>
      <c r="AE13" s="249"/>
      <c r="AF13" s="249"/>
      <c r="AG13" s="249"/>
    </row>
    <row r="14" spans="1:33" s="250" customFormat="1" ht="24.95" customHeight="1" x14ac:dyDescent="0.25">
      <c r="A14" s="243">
        <f>A13+1</f>
        <v>8</v>
      </c>
      <c r="B14" s="244" t="s">
        <v>56</v>
      </c>
      <c r="C14" s="245">
        <f>B!R14</f>
        <v>2574008205.4733334</v>
      </c>
      <c r="D14" s="245">
        <v>6956482.1399999997</v>
      </c>
      <c r="E14" s="245">
        <v>6956482.1400000006</v>
      </c>
      <c r="F14" s="245"/>
      <c r="G14" s="245">
        <v>6956482.1400000006</v>
      </c>
      <c r="H14" s="245">
        <v>6956482.1399999997</v>
      </c>
      <c r="I14" s="245">
        <f t="shared" si="5"/>
        <v>0</v>
      </c>
      <c r="J14" s="245"/>
      <c r="K14" s="245">
        <v>97421673</v>
      </c>
      <c r="L14" s="245">
        <v>97421673</v>
      </c>
      <c r="M14" s="245">
        <f>K14-L14</f>
        <v>0</v>
      </c>
      <c r="N14" s="245"/>
      <c r="O14" s="245">
        <v>11000000</v>
      </c>
      <c r="P14" s="246">
        <f t="shared" si="1"/>
        <v>2458630050.3333335</v>
      </c>
      <c r="Q14" s="247">
        <v>2458630050.3230004</v>
      </c>
      <c r="R14" s="247">
        <v>2514519950.3200002</v>
      </c>
      <c r="S14" s="247">
        <f t="shared" si="2"/>
        <v>-55889899.996999741</v>
      </c>
      <c r="T14" s="248">
        <f t="shared" si="0"/>
        <v>0</v>
      </c>
      <c r="U14" s="249">
        <f t="shared" si="3"/>
        <v>1.0333061218261719E-2</v>
      </c>
      <c r="V14" s="249"/>
      <c r="W14" s="249"/>
      <c r="X14" s="249"/>
      <c r="Y14" s="249"/>
      <c r="Z14" s="249"/>
      <c r="AA14" s="249"/>
      <c r="AB14" s="248"/>
      <c r="AE14" s="249"/>
      <c r="AF14" s="249"/>
      <c r="AG14" s="249"/>
    </row>
    <row r="15" spans="1:33" s="250" customFormat="1" ht="24.95" customHeight="1" x14ac:dyDescent="0.25">
      <c r="A15" s="243">
        <f t="shared" si="4"/>
        <v>9</v>
      </c>
      <c r="B15" s="244" t="s">
        <v>57</v>
      </c>
      <c r="C15" s="245">
        <f>B!R15</f>
        <v>7345840920</v>
      </c>
      <c r="D15" s="245">
        <v>24791525</v>
      </c>
      <c r="E15" s="245">
        <v>24791525</v>
      </c>
      <c r="F15" s="245"/>
      <c r="G15" s="245">
        <v>24791525</v>
      </c>
      <c r="H15" s="245">
        <v>24791525</v>
      </c>
      <c r="I15" s="245">
        <f t="shared" si="5"/>
        <v>0</v>
      </c>
      <c r="J15" s="245">
        <v>75103100</v>
      </c>
      <c r="K15" s="245">
        <v>94705100</v>
      </c>
      <c r="L15" s="245">
        <v>94705100</v>
      </c>
      <c r="M15" s="245">
        <f t="shared" ref="M15:M48" si="6">K15-L15</f>
        <v>0</v>
      </c>
      <c r="N15" s="260"/>
      <c r="O15" s="245"/>
      <c r="P15" s="246">
        <f t="shared" si="1"/>
        <v>7226344295</v>
      </c>
      <c r="Q15" s="247">
        <v>7226344295</v>
      </c>
      <c r="R15" s="247">
        <v>7226344295</v>
      </c>
      <c r="S15" s="247">
        <f t="shared" si="2"/>
        <v>0</v>
      </c>
      <c r="T15" s="248">
        <f t="shared" si="0"/>
        <v>0</v>
      </c>
      <c r="U15" s="249">
        <f t="shared" si="3"/>
        <v>0</v>
      </c>
      <c r="V15" s="249"/>
      <c r="W15" s="249"/>
      <c r="X15" s="249"/>
      <c r="Y15" s="249"/>
      <c r="Z15" s="249"/>
      <c r="AA15" s="249"/>
      <c r="AB15" s="248"/>
      <c r="AD15" s="249"/>
      <c r="AE15" s="249"/>
      <c r="AF15" s="249"/>
      <c r="AG15" s="249"/>
    </row>
    <row r="16" spans="1:33" s="152" customFormat="1" ht="24.95" customHeight="1" x14ac:dyDescent="0.25">
      <c r="A16" s="145">
        <f t="shared" si="4"/>
        <v>10</v>
      </c>
      <c r="B16" s="146" t="s">
        <v>58</v>
      </c>
      <c r="C16" s="147">
        <f>B!R16</f>
        <v>4654228312</v>
      </c>
      <c r="D16" s="147">
        <v>7412300</v>
      </c>
      <c r="E16" s="147">
        <v>7412300</v>
      </c>
      <c r="F16" s="147"/>
      <c r="G16" s="147">
        <v>7412300</v>
      </c>
      <c r="H16" s="133">
        <v>7412300</v>
      </c>
      <c r="I16" s="256">
        <f t="shared" si="5"/>
        <v>0</v>
      </c>
      <c r="J16" s="147">
        <v>210768547</v>
      </c>
      <c r="K16" s="147">
        <v>220493547</v>
      </c>
      <c r="L16" s="133">
        <v>208230997</v>
      </c>
      <c r="M16" s="256">
        <f t="shared" si="6"/>
        <v>12262550</v>
      </c>
      <c r="N16" s="147"/>
      <c r="O16" s="147"/>
      <c r="P16" s="148">
        <f t="shared" si="1"/>
        <v>4426322465</v>
      </c>
      <c r="Q16" s="149">
        <v>4426322465</v>
      </c>
      <c r="R16" s="149">
        <v>4512681015</v>
      </c>
      <c r="S16" s="149">
        <f t="shared" si="2"/>
        <v>-86358550</v>
      </c>
      <c r="T16" s="150">
        <f t="shared" si="0"/>
        <v>0</v>
      </c>
      <c r="U16" s="151">
        <f t="shared" si="3"/>
        <v>0</v>
      </c>
      <c r="V16" s="151"/>
      <c r="W16" s="151"/>
      <c r="X16" s="151"/>
      <c r="Y16" s="151"/>
      <c r="Z16" s="151"/>
      <c r="AA16" s="151"/>
      <c r="AB16" s="150"/>
      <c r="AE16" s="151"/>
      <c r="AF16" s="151"/>
      <c r="AG16" s="151"/>
    </row>
    <row r="17" spans="1:35" s="250" customFormat="1" ht="24.95" customHeight="1" x14ac:dyDescent="0.25">
      <c r="A17" s="243">
        <f t="shared" si="4"/>
        <v>11</v>
      </c>
      <c r="B17" s="244" t="s">
        <v>59</v>
      </c>
      <c r="C17" s="245">
        <f>B!R17</f>
        <v>1118377000</v>
      </c>
      <c r="D17" s="245">
        <v>5844499</v>
      </c>
      <c r="E17" s="245">
        <v>5844499</v>
      </c>
      <c r="F17" s="245"/>
      <c r="G17" s="245">
        <v>5844499</v>
      </c>
      <c r="H17" s="245">
        <v>5844499</v>
      </c>
      <c r="I17" s="245">
        <f t="shared" si="5"/>
        <v>0</v>
      </c>
      <c r="J17" s="245"/>
      <c r="K17" s="245">
        <v>0</v>
      </c>
      <c r="L17" s="245">
        <v>0</v>
      </c>
      <c r="M17" s="245">
        <f t="shared" si="6"/>
        <v>0</v>
      </c>
      <c r="N17" s="245"/>
      <c r="O17" s="245"/>
      <c r="P17" s="246">
        <f t="shared" si="1"/>
        <v>1112532501</v>
      </c>
      <c r="Q17" s="247">
        <v>1112532501.02</v>
      </c>
      <c r="R17" s="247">
        <v>1114411701</v>
      </c>
      <c r="S17" s="247">
        <f t="shared" si="2"/>
        <v>-1879199.9800000191</v>
      </c>
      <c r="T17" s="248">
        <f t="shared" si="0"/>
        <v>0</v>
      </c>
      <c r="U17" s="249">
        <f t="shared" si="3"/>
        <v>-1.9999980926513672E-2</v>
      </c>
      <c r="V17" s="249"/>
      <c r="W17" s="249"/>
      <c r="X17" s="249"/>
      <c r="Y17" s="249"/>
      <c r="Z17" s="249"/>
      <c r="AA17" s="249"/>
      <c r="AB17" s="248"/>
      <c r="AE17" s="249"/>
      <c r="AF17" s="249"/>
      <c r="AG17" s="249"/>
    </row>
    <row r="18" spans="1:35" s="250" customFormat="1" ht="24.95" customHeight="1" x14ac:dyDescent="0.25">
      <c r="A18" s="243">
        <f t="shared" si="4"/>
        <v>12</v>
      </c>
      <c r="B18" s="244" t="s">
        <v>60</v>
      </c>
      <c r="C18" s="245">
        <f>B!R18</f>
        <v>4478283932</v>
      </c>
      <c r="D18" s="245">
        <v>34845484.340000004</v>
      </c>
      <c r="E18" s="245">
        <v>34845484.340000004</v>
      </c>
      <c r="F18" s="245"/>
      <c r="G18" s="245">
        <v>34845484.340000004</v>
      </c>
      <c r="H18" s="245">
        <v>34845484.340000004</v>
      </c>
      <c r="I18" s="245">
        <f t="shared" si="5"/>
        <v>0</v>
      </c>
      <c r="J18" s="245">
        <v>5000000</v>
      </c>
      <c r="K18" s="245">
        <v>116698073.34</v>
      </c>
      <c r="L18" s="245">
        <v>116698073.34</v>
      </c>
      <c r="M18" s="245">
        <f t="shared" si="6"/>
        <v>0</v>
      </c>
      <c r="N18" s="245"/>
      <c r="O18" s="245"/>
      <c r="P18" s="246">
        <f t="shared" si="1"/>
        <v>4326740374.3199997</v>
      </c>
      <c r="Q18" s="247">
        <v>4326740374.3199987</v>
      </c>
      <c r="R18" s="247">
        <v>4326740374.3199987</v>
      </c>
      <c r="S18" s="247">
        <f t="shared" si="2"/>
        <v>0</v>
      </c>
      <c r="T18" s="248">
        <f t="shared" si="0"/>
        <v>0</v>
      </c>
      <c r="U18" s="249">
        <f t="shared" si="3"/>
        <v>0</v>
      </c>
      <c r="V18" s="249"/>
      <c r="W18" s="249"/>
      <c r="X18" s="249"/>
      <c r="Y18" s="249"/>
      <c r="Z18" s="249"/>
      <c r="AA18" s="249"/>
      <c r="AB18" s="248"/>
      <c r="AE18" s="249"/>
      <c r="AF18" s="249"/>
      <c r="AG18" s="249"/>
    </row>
    <row r="19" spans="1:35" s="215" customFormat="1" ht="24.95" customHeight="1" x14ac:dyDescent="0.25">
      <c r="A19" s="145">
        <f t="shared" si="4"/>
        <v>13</v>
      </c>
      <c r="B19" s="146" t="s">
        <v>61</v>
      </c>
      <c r="C19" s="147">
        <f>B!R19</f>
        <v>9689070530</v>
      </c>
      <c r="D19" s="147">
        <v>207617470.02000001</v>
      </c>
      <c r="E19" s="147">
        <v>207617470.02209944</v>
      </c>
      <c r="F19" s="147"/>
      <c r="G19" s="147">
        <v>207617470.02209944</v>
      </c>
      <c r="H19" s="133">
        <v>207617470.02000001</v>
      </c>
      <c r="I19" s="256">
        <f t="shared" si="5"/>
        <v>2.0994246006011963E-3</v>
      </c>
      <c r="J19" s="147">
        <v>190659763.56999999</v>
      </c>
      <c r="K19" s="147">
        <v>573928028.4519999</v>
      </c>
      <c r="L19" s="133">
        <v>556423228.45000005</v>
      </c>
      <c r="M19" s="256">
        <f t="shared" si="6"/>
        <v>17504800.001999855</v>
      </c>
      <c r="N19" s="147"/>
      <c r="O19" s="147"/>
      <c r="P19" s="148">
        <f t="shared" si="1"/>
        <v>8907525031.5259018</v>
      </c>
      <c r="Q19" s="149">
        <v>8907525031.9976978</v>
      </c>
      <c r="R19" s="149">
        <v>9340763832.4200001</v>
      </c>
      <c r="S19" s="149">
        <f t="shared" si="2"/>
        <v>-433238800.42230225</v>
      </c>
      <c r="T19" s="150">
        <f t="shared" si="0"/>
        <v>-2.0994246006011963E-3</v>
      </c>
      <c r="U19" s="151">
        <f t="shared" si="3"/>
        <v>-0.47179603576660156</v>
      </c>
      <c r="V19" s="151"/>
      <c r="W19" s="151"/>
      <c r="X19" s="151"/>
      <c r="Y19" s="151"/>
      <c r="Z19" s="151"/>
      <c r="AA19" s="151"/>
      <c r="AB19" s="150"/>
      <c r="AC19" s="152"/>
      <c r="AD19" s="152"/>
      <c r="AE19" s="151"/>
      <c r="AF19" s="151"/>
      <c r="AG19" s="151"/>
      <c r="AH19" s="152"/>
      <c r="AI19" s="152"/>
    </row>
    <row r="20" spans="1:35" s="250" customFormat="1" ht="24.95" customHeight="1" x14ac:dyDescent="0.25">
      <c r="A20" s="243">
        <f t="shared" si="4"/>
        <v>14</v>
      </c>
      <c r="B20" s="244" t="s">
        <v>62</v>
      </c>
      <c r="C20" s="245">
        <f>B!R20</f>
        <v>11158898934</v>
      </c>
      <c r="D20" s="245">
        <v>96286060</v>
      </c>
      <c r="E20" s="245">
        <v>96286060</v>
      </c>
      <c r="F20" s="245"/>
      <c r="G20" s="245">
        <v>96286060</v>
      </c>
      <c r="H20" s="245">
        <v>96286060</v>
      </c>
      <c r="I20" s="245">
        <f t="shared" si="5"/>
        <v>0</v>
      </c>
      <c r="J20" s="245">
        <f>304980030+495000+5000000</f>
        <v>310475030</v>
      </c>
      <c r="K20" s="245">
        <v>374870439</v>
      </c>
      <c r="L20" s="245">
        <v>374870439</v>
      </c>
      <c r="M20" s="245">
        <f t="shared" si="6"/>
        <v>0</v>
      </c>
      <c r="N20" s="245"/>
      <c r="O20" s="245"/>
      <c r="P20" s="246">
        <f t="shared" si="1"/>
        <v>10687742435</v>
      </c>
      <c r="Q20" s="247">
        <v>10687742434.9967</v>
      </c>
      <c r="R20" s="247">
        <v>10687742434.9967</v>
      </c>
      <c r="S20" s="247">
        <f t="shared" si="2"/>
        <v>0</v>
      </c>
      <c r="T20" s="248">
        <f t="shared" si="0"/>
        <v>0</v>
      </c>
      <c r="U20" s="249">
        <f t="shared" si="3"/>
        <v>3.299713134765625E-3</v>
      </c>
      <c r="V20" s="249"/>
      <c r="W20" s="249"/>
      <c r="X20" s="249"/>
      <c r="Y20" s="249"/>
      <c r="Z20" s="249"/>
      <c r="AA20" s="249"/>
      <c r="AB20" s="248"/>
      <c r="AD20" s="248"/>
      <c r="AE20" s="249"/>
      <c r="AF20" s="249"/>
      <c r="AG20" s="249"/>
    </row>
    <row r="21" spans="1:35" s="266" customFormat="1" ht="24.95" customHeight="1" x14ac:dyDescent="0.25">
      <c r="A21" s="261">
        <f t="shared" si="4"/>
        <v>15</v>
      </c>
      <c r="B21" s="262" t="s">
        <v>2</v>
      </c>
      <c r="C21" s="245">
        <f>B!R21</f>
        <v>5765897401</v>
      </c>
      <c r="D21" s="245">
        <v>35734819.049999997</v>
      </c>
      <c r="E21" s="245">
        <v>35734819.049999997</v>
      </c>
      <c r="F21" s="245"/>
      <c r="G21" s="245">
        <v>35734819.049999997</v>
      </c>
      <c r="H21" s="245">
        <v>35734819.049999997</v>
      </c>
      <c r="I21" s="245">
        <f t="shared" si="5"/>
        <v>0</v>
      </c>
      <c r="J21" s="263">
        <v>15000000</v>
      </c>
      <c r="K21" s="263">
        <v>347044126.5</v>
      </c>
      <c r="L21" s="263">
        <v>347044126.5</v>
      </c>
      <c r="M21" s="245">
        <f t="shared" si="6"/>
        <v>0</v>
      </c>
      <c r="N21" s="263"/>
      <c r="O21" s="263"/>
      <c r="P21" s="246">
        <f t="shared" si="1"/>
        <v>5383118455.4499998</v>
      </c>
      <c r="Q21" s="264">
        <v>5383118455.3900003</v>
      </c>
      <c r="R21" s="264">
        <v>5383118455.3900003</v>
      </c>
      <c r="S21" s="247">
        <f t="shared" si="2"/>
        <v>0</v>
      </c>
      <c r="T21" s="248"/>
      <c r="U21" s="249">
        <f t="shared" si="3"/>
        <v>5.9999465942382813E-2</v>
      </c>
      <c r="V21" s="249"/>
      <c r="W21" s="249"/>
      <c r="X21" s="249"/>
      <c r="Y21" s="265"/>
      <c r="Z21" s="265"/>
      <c r="AA21" s="265"/>
      <c r="AB21" s="248"/>
      <c r="AE21" s="265"/>
      <c r="AF21" s="265"/>
      <c r="AG21" s="265"/>
    </row>
    <row r="22" spans="1:35" s="152" customFormat="1" ht="24.75" customHeight="1" x14ac:dyDescent="0.25">
      <c r="A22" s="145">
        <f t="shared" si="4"/>
        <v>16</v>
      </c>
      <c r="B22" s="146" t="s">
        <v>63</v>
      </c>
      <c r="C22" s="147">
        <f>B!R22</f>
        <v>5542980566</v>
      </c>
      <c r="D22" s="147">
        <v>6977600</v>
      </c>
      <c r="E22" s="147">
        <v>10778850</v>
      </c>
      <c r="F22" s="147"/>
      <c r="G22" s="147">
        <v>10778850</v>
      </c>
      <c r="H22" s="133">
        <v>9305750</v>
      </c>
      <c r="I22" s="256">
        <f t="shared" si="5"/>
        <v>1473100</v>
      </c>
      <c r="J22" s="147">
        <v>176853530</v>
      </c>
      <c r="K22" s="147">
        <v>176853530</v>
      </c>
      <c r="L22" s="133">
        <v>178326630</v>
      </c>
      <c r="M22" s="256">
        <f t="shared" si="6"/>
        <v>-1473100</v>
      </c>
      <c r="N22" s="147"/>
      <c r="O22" s="147"/>
      <c r="P22" s="148">
        <f t="shared" si="1"/>
        <v>5355348186</v>
      </c>
      <c r="Q22" s="149">
        <v>5355348186</v>
      </c>
      <c r="R22" s="237">
        <v>5355348186</v>
      </c>
      <c r="S22" s="149">
        <f t="shared" si="2"/>
        <v>0</v>
      </c>
      <c r="T22" s="150">
        <f t="shared" si="0"/>
        <v>-3801250</v>
      </c>
      <c r="U22" s="151">
        <f t="shared" si="3"/>
        <v>0</v>
      </c>
      <c r="V22" s="151"/>
      <c r="W22" s="151"/>
      <c r="X22" s="151"/>
      <c r="Y22" s="151"/>
      <c r="Z22" s="151"/>
      <c r="AA22" s="151"/>
      <c r="AB22" s="150"/>
      <c r="AE22" s="151"/>
      <c r="AF22" s="151"/>
      <c r="AG22" s="151"/>
    </row>
    <row r="23" spans="1:35" s="266" customFormat="1" ht="24.95" customHeight="1" x14ac:dyDescent="0.25">
      <c r="A23" s="261">
        <f t="shared" si="4"/>
        <v>17</v>
      </c>
      <c r="B23" s="262" t="s">
        <v>64</v>
      </c>
      <c r="C23" s="245">
        <f>B!R23</f>
        <v>6015257356</v>
      </c>
      <c r="D23" s="245">
        <v>31953965</v>
      </c>
      <c r="E23" s="245">
        <v>31953965</v>
      </c>
      <c r="F23" s="245"/>
      <c r="G23" s="245">
        <v>31953965</v>
      </c>
      <c r="H23" s="245">
        <v>31953965</v>
      </c>
      <c r="I23" s="245">
        <f t="shared" si="5"/>
        <v>0</v>
      </c>
      <c r="J23" s="263">
        <v>151859000</v>
      </c>
      <c r="K23" s="263">
        <v>479811792</v>
      </c>
      <c r="L23" s="263">
        <v>479811792</v>
      </c>
      <c r="M23" s="245">
        <f t="shared" si="6"/>
        <v>0</v>
      </c>
      <c r="N23" s="263"/>
      <c r="O23" s="263"/>
      <c r="P23" s="246">
        <f t="shared" si="1"/>
        <v>5503491599</v>
      </c>
      <c r="Q23" s="264">
        <v>5503491599.0009995</v>
      </c>
      <c r="R23" s="264">
        <v>5503491599</v>
      </c>
      <c r="S23" s="247">
        <f t="shared" si="2"/>
        <v>9.9945068359375E-4</v>
      </c>
      <c r="T23" s="248">
        <f t="shared" si="0"/>
        <v>0</v>
      </c>
      <c r="U23" s="249">
        <f t="shared" si="3"/>
        <v>-9.9945068359375E-4</v>
      </c>
      <c r="V23" s="249"/>
      <c r="W23" s="249"/>
      <c r="X23" s="249"/>
      <c r="Y23" s="265"/>
      <c r="Z23" s="265"/>
      <c r="AA23" s="265"/>
      <c r="AB23" s="248"/>
      <c r="AE23" s="265"/>
      <c r="AF23" s="265"/>
      <c r="AG23" s="265"/>
    </row>
    <row r="24" spans="1:35" s="152" customFormat="1" ht="24.95" customHeight="1" x14ac:dyDescent="0.25">
      <c r="A24" s="145">
        <f t="shared" si="4"/>
        <v>18</v>
      </c>
      <c r="B24" s="154" t="s">
        <v>17</v>
      </c>
      <c r="C24" s="147">
        <f>B!R24</f>
        <v>1887897948.9899988</v>
      </c>
      <c r="D24" s="147">
        <v>41168680.990000002</v>
      </c>
      <c r="E24" s="147">
        <v>41168680.990000002</v>
      </c>
      <c r="F24" s="147"/>
      <c r="G24" s="147">
        <v>41168680.990000002</v>
      </c>
      <c r="H24" s="133">
        <v>41081111.939999998</v>
      </c>
      <c r="I24" s="256">
        <f t="shared" si="5"/>
        <v>87569.05000000447</v>
      </c>
      <c r="J24" s="147">
        <v>59075000</v>
      </c>
      <c r="K24" s="147">
        <v>60931500</v>
      </c>
      <c r="L24" s="133">
        <v>66094119.049999997</v>
      </c>
      <c r="M24" s="256">
        <f t="shared" si="6"/>
        <v>-5162619.049999997</v>
      </c>
      <c r="N24" s="147"/>
      <c r="O24" s="147"/>
      <c r="P24" s="148">
        <f t="shared" si="1"/>
        <v>1785797767.9999988</v>
      </c>
      <c r="Q24" s="149">
        <v>1785797768</v>
      </c>
      <c r="R24" s="237">
        <v>1787739218</v>
      </c>
      <c r="S24" s="149">
        <f t="shared" si="2"/>
        <v>-1941450</v>
      </c>
      <c r="T24" s="150">
        <f t="shared" si="0"/>
        <v>0</v>
      </c>
      <c r="U24" s="151">
        <f t="shared" si="3"/>
        <v>0</v>
      </c>
      <c r="V24" s="151"/>
      <c r="W24" s="151"/>
      <c r="X24" s="151"/>
      <c r="Y24" s="151"/>
      <c r="Z24" s="151"/>
      <c r="AA24" s="151"/>
      <c r="AB24" s="150"/>
      <c r="AE24" s="151"/>
      <c r="AF24" s="151"/>
      <c r="AG24" s="151"/>
    </row>
    <row r="25" spans="1:35" s="152" customFormat="1" ht="24.95" customHeight="1" x14ac:dyDescent="0.25">
      <c r="A25" s="145">
        <f t="shared" si="4"/>
        <v>19</v>
      </c>
      <c r="B25" s="146" t="s">
        <v>65</v>
      </c>
      <c r="C25" s="147">
        <f>B!R25</f>
        <v>2409520720.1300001</v>
      </c>
      <c r="D25" s="147">
        <v>37369652.130000003</v>
      </c>
      <c r="E25" s="147">
        <v>37369652.129999995</v>
      </c>
      <c r="F25" s="147"/>
      <c r="G25" s="147">
        <v>37369652.129999995</v>
      </c>
      <c r="H25" s="133">
        <v>36609652.130000003</v>
      </c>
      <c r="I25" s="256">
        <f t="shared" si="5"/>
        <v>759999.99999999255</v>
      </c>
      <c r="J25" s="147"/>
      <c r="K25" s="147">
        <v>255061600</v>
      </c>
      <c r="L25" s="133">
        <v>254456600</v>
      </c>
      <c r="M25" s="256">
        <f t="shared" si="6"/>
        <v>605000</v>
      </c>
      <c r="N25" s="147"/>
      <c r="O25" s="147"/>
      <c r="P25" s="148">
        <f t="shared" si="1"/>
        <v>2117089468</v>
      </c>
      <c r="Q25" s="149">
        <v>2117089468.0099998</v>
      </c>
      <c r="R25" s="237">
        <v>2118454468.01</v>
      </c>
      <c r="S25" s="149">
        <f t="shared" si="2"/>
        <v>-1365000.0000002384</v>
      </c>
      <c r="T25" s="150">
        <f t="shared" si="0"/>
        <v>0</v>
      </c>
      <c r="U25" s="151">
        <f t="shared" si="3"/>
        <v>-9.9997520446777344E-3</v>
      </c>
      <c r="V25" s="151"/>
      <c r="W25" s="151"/>
      <c r="X25" s="151"/>
      <c r="Y25" s="151"/>
      <c r="Z25" s="151"/>
      <c r="AA25" s="151"/>
      <c r="AB25" s="150"/>
      <c r="AE25" s="151"/>
      <c r="AF25" s="151"/>
      <c r="AG25" s="151"/>
    </row>
    <row r="26" spans="1:35" s="152" customFormat="1" ht="24.95" customHeight="1" x14ac:dyDescent="0.25">
      <c r="A26" s="145">
        <f t="shared" si="4"/>
        <v>20</v>
      </c>
      <c r="B26" s="146" t="s">
        <v>66</v>
      </c>
      <c r="C26" s="147">
        <f>B!R26</f>
        <v>1684951628.6863999</v>
      </c>
      <c r="D26" s="147">
        <v>13583982</v>
      </c>
      <c r="E26" s="147">
        <v>13583982</v>
      </c>
      <c r="F26" s="147"/>
      <c r="G26" s="147">
        <v>13583982</v>
      </c>
      <c r="H26" s="133">
        <v>13583982</v>
      </c>
      <c r="I26" s="256">
        <f t="shared" si="5"/>
        <v>0</v>
      </c>
      <c r="J26" s="147">
        <v>37964857.140000001</v>
      </c>
      <c r="K26" s="147">
        <v>130516852.59699999</v>
      </c>
      <c r="L26" s="133">
        <v>40453493.509999998</v>
      </c>
      <c r="M26" s="256">
        <f t="shared" si="6"/>
        <v>90063359.086999983</v>
      </c>
      <c r="N26" s="147"/>
      <c r="O26" s="147">
        <v>0</v>
      </c>
      <c r="P26" s="148">
        <f t="shared" si="1"/>
        <v>1540850794.0894001</v>
      </c>
      <c r="Q26" s="149">
        <v>1540850794.0910001</v>
      </c>
      <c r="R26" s="237">
        <v>1630914153.1800001</v>
      </c>
      <c r="S26" s="149">
        <f t="shared" si="2"/>
        <v>-90063359.088999987</v>
      </c>
      <c r="T26" s="150">
        <f t="shared" si="0"/>
        <v>0</v>
      </c>
      <c r="U26" s="151">
        <f t="shared" si="3"/>
        <v>-1.6000270843505859E-3</v>
      </c>
      <c r="V26" s="151"/>
      <c r="W26" s="151"/>
      <c r="X26" s="151"/>
      <c r="Y26" s="151"/>
      <c r="Z26" s="151"/>
      <c r="AA26" s="151"/>
      <c r="AB26" s="150"/>
      <c r="AE26" s="151"/>
      <c r="AF26" s="151"/>
      <c r="AG26" s="151"/>
    </row>
    <row r="27" spans="1:35" s="152" customFormat="1" ht="24.95" customHeight="1" x14ac:dyDescent="0.25">
      <c r="A27" s="145">
        <f t="shared" si="4"/>
        <v>21</v>
      </c>
      <c r="B27" s="146" t="s">
        <v>67</v>
      </c>
      <c r="C27" s="147">
        <f>B!R27</f>
        <v>5625790085.000001</v>
      </c>
      <c r="D27" s="147">
        <v>92810380.010000005</v>
      </c>
      <c r="E27" s="147">
        <v>92810380</v>
      </c>
      <c r="F27" s="147"/>
      <c r="G27" s="147">
        <v>92810380</v>
      </c>
      <c r="H27" s="133">
        <v>91735380.010000005</v>
      </c>
      <c r="I27" s="256">
        <f t="shared" si="5"/>
        <v>1074999.9899999946</v>
      </c>
      <c r="J27" s="147"/>
      <c r="K27" s="147">
        <v>130637920</v>
      </c>
      <c r="L27" s="133">
        <v>131712920</v>
      </c>
      <c r="M27" s="256">
        <f t="shared" si="6"/>
        <v>-1075000</v>
      </c>
      <c r="N27" s="147"/>
      <c r="O27" s="147"/>
      <c r="P27" s="148">
        <f t="shared" si="1"/>
        <v>5402341785.000001</v>
      </c>
      <c r="Q27" s="149">
        <v>5402341785</v>
      </c>
      <c r="R27" s="237">
        <v>5402341785</v>
      </c>
      <c r="S27" s="149">
        <f t="shared" si="2"/>
        <v>0</v>
      </c>
      <c r="T27" s="150">
        <f t="shared" si="0"/>
        <v>1.000000536441803E-2</v>
      </c>
      <c r="U27" s="151">
        <f t="shared" si="3"/>
        <v>0</v>
      </c>
      <c r="V27" s="151"/>
      <c r="W27" s="151"/>
      <c r="X27" s="151"/>
      <c r="Y27" s="151"/>
      <c r="Z27" s="151"/>
      <c r="AA27" s="151"/>
      <c r="AB27" s="150"/>
      <c r="AE27" s="151"/>
      <c r="AF27" s="151"/>
      <c r="AG27" s="151"/>
    </row>
    <row r="28" spans="1:35" s="158" customFormat="1" ht="24.95" customHeight="1" x14ac:dyDescent="0.25">
      <c r="A28" s="153">
        <f t="shared" si="4"/>
        <v>22</v>
      </c>
      <c r="B28" s="154" t="s">
        <v>68</v>
      </c>
      <c r="C28" s="147">
        <f>B!R28</f>
        <v>1710498602.0000005</v>
      </c>
      <c r="D28" s="147">
        <v>52435750</v>
      </c>
      <c r="E28" s="147">
        <v>52435750</v>
      </c>
      <c r="F28" s="147"/>
      <c r="G28" s="147">
        <v>52435750</v>
      </c>
      <c r="H28" s="133">
        <v>52190750</v>
      </c>
      <c r="I28" s="256">
        <f t="shared" si="5"/>
        <v>245000</v>
      </c>
      <c r="J28" s="155">
        <f>45590000+115442728-3500000</f>
        <v>157532728</v>
      </c>
      <c r="K28" s="155">
        <v>244407728</v>
      </c>
      <c r="L28" s="172">
        <v>240367728</v>
      </c>
      <c r="M28" s="256">
        <f t="shared" si="6"/>
        <v>4040000</v>
      </c>
      <c r="N28" s="155"/>
      <c r="O28" s="155"/>
      <c r="P28" s="148">
        <f t="shared" si="1"/>
        <v>1413655124.0000005</v>
      </c>
      <c r="Q28" s="156">
        <v>1413655124</v>
      </c>
      <c r="R28" s="238">
        <v>1417940124</v>
      </c>
      <c r="S28" s="149">
        <f t="shared" si="2"/>
        <v>-4285000</v>
      </c>
      <c r="T28" s="150">
        <f t="shared" si="0"/>
        <v>0</v>
      </c>
      <c r="U28" s="151">
        <f t="shared" si="3"/>
        <v>0</v>
      </c>
      <c r="V28" s="151"/>
      <c r="W28" s="151"/>
      <c r="X28" s="151"/>
      <c r="Y28" s="157"/>
      <c r="Z28" s="157"/>
      <c r="AA28" s="157"/>
      <c r="AB28" s="150"/>
      <c r="AE28" s="157"/>
      <c r="AF28" s="157"/>
      <c r="AG28" s="157"/>
    </row>
    <row r="29" spans="1:35" s="250" customFormat="1" ht="24.95" customHeight="1" x14ac:dyDescent="0.25">
      <c r="A29" s="243">
        <f t="shared" si="4"/>
        <v>23</v>
      </c>
      <c r="B29" s="244" t="s">
        <v>69</v>
      </c>
      <c r="C29" s="245">
        <f>B!R29</f>
        <v>2185075555.999999</v>
      </c>
      <c r="D29" s="245">
        <v>21197000</v>
      </c>
      <c r="E29" s="245">
        <v>21197000</v>
      </c>
      <c r="F29" s="245"/>
      <c r="G29" s="245">
        <v>21197000</v>
      </c>
      <c r="H29" s="245">
        <v>21197000</v>
      </c>
      <c r="I29" s="245">
        <f t="shared" si="5"/>
        <v>0</v>
      </c>
      <c r="J29" s="245">
        <v>97624091</v>
      </c>
      <c r="K29" s="245">
        <v>341012773</v>
      </c>
      <c r="L29" s="245">
        <v>341012773</v>
      </c>
      <c r="M29" s="245">
        <f t="shared" si="6"/>
        <v>0</v>
      </c>
      <c r="N29" s="245"/>
      <c r="O29" s="245"/>
      <c r="P29" s="246">
        <f t="shared" si="1"/>
        <v>1822865782.999999</v>
      </c>
      <c r="Q29" s="247">
        <v>1822865782.9899981</v>
      </c>
      <c r="R29" s="247">
        <v>1822865782.99</v>
      </c>
      <c r="S29" s="247">
        <f t="shared" si="2"/>
        <v>-1.9073486328125E-6</v>
      </c>
      <c r="T29" s="248">
        <f t="shared" si="0"/>
        <v>0</v>
      </c>
      <c r="U29" s="249">
        <f t="shared" si="3"/>
        <v>1.0000944137573242E-2</v>
      </c>
      <c r="V29" s="249"/>
      <c r="W29" s="249"/>
      <c r="X29" s="249"/>
      <c r="Y29" s="249"/>
      <c r="Z29" s="249"/>
      <c r="AA29" s="249"/>
      <c r="AB29" s="248"/>
      <c r="AE29" s="249"/>
      <c r="AF29" s="249"/>
      <c r="AG29" s="249"/>
    </row>
    <row r="30" spans="1:35" s="152" customFormat="1" ht="24.95" customHeight="1" x14ac:dyDescent="0.25">
      <c r="A30" s="145">
        <f t="shared" si="4"/>
        <v>24</v>
      </c>
      <c r="B30" s="146" t="s">
        <v>70</v>
      </c>
      <c r="C30" s="147">
        <f>B!R30</f>
        <v>23366785961.23</v>
      </c>
      <c r="D30" s="147">
        <v>55501626</v>
      </c>
      <c r="E30" s="147">
        <v>55501626.003999993</v>
      </c>
      <c r="F30" s="147"/>
      <c r="G30" s="147">
        <v>55501626.003999993</v>
      </c>
      <c r="H30" s="133">
        <v>55501626</v>
      </c>
      <c r="I30" s="256">
        <f t="shared" si="5"/>
        <v>3.9999932050704956E-3</v>
      </c>
      <c r="J30" s="147">
        <v>347437930.89999998</v>
      </c>
      <c r="K30" s="147">
        <v>3487906181.140996</v>
      </c>
      <c r="L30" s="133">
        <v>347437930.89999998</v>
      </c>
      <c r="M30" s="256">
        <f t="shared" si="6"/>
        <v>3140468250.2409959</v>
      </c>
      <c r="N30" s="147"/>
      <c r="O30" s="147">
        <v>6287473000</v>
      </c>
      <c r="P30" s="148">
        <f t="shared" si="1"/>
        <v>13535905154.085003</v>
      </c>
      <c r="Q30" s="149">
        <v>13535905154.066</v>
      </c>
      <c r="R30" s="237">
        <v>22963846404.310001</v>
      </c>
      <c r="S30" s="149">
        <f t="shared" si="2"/>
        <v>-9427941250.2440014</v>
      </c>
      <c r="T30" s="150">
        <f t="shared" si="0"/>
        <v>-3.9999932050704956E-3</v>
      </c>
      <c r="U30" s="151">
        <f t="shared" si="3"/>
        <v>1.9002914428710938E-2</v>
      </c>
      <c r="V30" s="151"/>
      <c r="W30" s="151"/>
      <c r="X30" s="151"/>
      <c r="Y30" s="151"/>
      <c r="Z30" s="151"/>
      <c r="AA30" s="151"/>
      <c r="AB30" s="150"/>
      <c r="AE30" s="151"/>
      <c r="AF30" s="151"/>
      <c r="AG30" s="151"/>
    </row>
    <row r="31" spans="1:35" s="152" customFormat="1" ht="24.95" customHeight="1" x14ac:dyDescent="0.25">
      <c r="A31" s="145">
        <f t="shared" si="4"/>
        <v>25</v>
      </c>
      <c r="B31" s="146" t="s">
        <v>71</v>
      </c>
      <c r="C31" s="147">
        <f>B!R31</f>
        <v>6267813587.4300003</v>
      </c>
      <c r="D31" s="147">
        <v>12841700</v>
      </c>
      <c r="E31" s="147">
        <v>12841700</v>
      </c>
      <c r="F31" s="147"/>
      <c r="G31" s="147">
        <v>12841700</v>
      </c>
      <c r="H31" s="133">
        <v>12841700</v>
      </c>
      <c r="I31" s="256">
        <f t="shared" si="5"/>
        <v>0</v>
      </c>
      <c r="J31" s="147">
        <v>208887500</v>
      </c>
      <c r="K31" s="147">
        <v>451367500</v>
      </c>
      <c r="L31" s="133">
        <v>208887500</v>
      </c>
      <c r="M31" s="256">
        <f t="shared" si="6"/>
        <v>242480000</v>
      </c>
      <c r="N31" s="147"/>
      <c r="O31" s="147"/>
      <c r="P31" s="148">
        <f t="shared" si="1"/>
        <v>5803604387.4300003</v>
      </c>
      <c r="Q31" s="149">
        <v>5803604387.4300003</v>
      </c>
      <c r="R31" s="237">
        <v>6046084387.4300003</v>
      </c>
      <c r="S31" s="149">
        <f t="shared" si="2"/>
        <v>-242480000</v>
      </c>
      <c r="T31" s="150">
        <f t="shared" si="0"/>
        <v>0</v>
      </c>
      <c r="U31" s="151">
        <f t="shared" si="3"/>
        <v>0</v>
      </c>
      <c r="V31" s="151"/>
      <c r="W31" s="151"/>
      <c r="X31" s="151"/>
      <c r="Y31" s="151"/>
      <c r="Z31" s="151"/>
      <c r="AA31" s="151"/>
      <c r="AB31" s="150"/>
      <c r="AE31" s="151"/>
      <c r="AF31" s="151"/>
      <c r="AG31" s="151"/>
    </row>
    <row r="32" spans="1:35" s="158" customFormat="1" ht="24.95" customHeight="1" x14ac:dyDescent="0.25">
      <c r="A32" s="153">
        <f t="shared" si="4"/>
        <v>26</v>
      </c>
      <c r="B32" s="154" t="s">
        <v>72</v>
      </c>
      <c r="C32" s="147">
        <f>B!R32</f>
        <v>2106942773</v>
      </c>
      <c r="D32" s="147">
        <v>22696425</v>
      </c>
      <c r="E32" s="147">
        <v>22696425</v>
      </c>
      <c r="F32" s="147"/>
      <c r="G32" s="147">
        <v>22696425</v>
      </c>
      <c r="H32" s="133">
        <v>22696425</v>
      </c>
      <c r="I32" s="256">
        <f t="shared" si="5"/>
        <v>0</v>
      </c>
      <c r="J32" s="155">
        <v>281954100</v>
      </c>
      <c r="K32" s="155">
        <v>413986750</v>
      </c>
      <c r="L32" s="172">
        <v>419986750</v>
      </c>
      <c r="M32" s="256">
        <f t="shared" si="6"/>
        <v>-6000000</v>
      </c>
      <c r="N32" s="155"/>
      <c r="O32" s="155"/>
      <c r="P32" s="148">
        <f t="shared" si="1"/>
        <v>1670259598</v>
      </c>
      <c r="Q32" s="156">
        <v>1670259598</v>
      </c>
      <c r="R32" s="238">
        <v>1664259598</v>
      </c>
      <c r="S32" s="149">
        <f t="shared" si="2"/>
        <v>6000000</v>
      </c>
      <c r="T32" s="150">
        <f t="shared" si="0"/>
        <v>0</v>
      </c>
      <c r="U32" s="151">
        <f t="shared" si="3"/>
        <v>0</v>
      </c>
      <c r="V32" s="151"/>
      <c r="W32" s="151"/>
      <c r="X32" s="151"/>
      <c r="Y32" s="157"/>
      <c r="Z32" s="157"/>
      <c r="AA32" s="157"/>
      <c r="AB32" s="150"/>
      <c r="AE32" s="157"/>
      <c r="AF32" s="157"/>
      <c r="AG32" s="157"/>
    </row>
    <row r="33" spans="1:37" s="250" customFormat="1" ht="24.95" customHeight="1" x14ac:dyDescent="0.25">
      <c r="A33" s="243">
        <f t="shared" si="4"/>
        <v>27</v>
      </c>
      <c r="B33" s="244" t="s">
        <v>7</v>
      </c>
      <c r="C33" s="245">
        <f>B!R33</f>
        <v>3020220540</v>
      </c>
      <c r="D33" s="245">
        <v>42954000</v>
      </c>
      <c r="E33" s="245">
        <v>42954000</v>
      </c>
      <c r="F33" s="245"/>
      <c r="G33" s="245">
        <v>42954000</v>
      </c>
      <c r="H33" s="245">
        <v>42954000</v>
      </c>
      <c r="I33" s="245">
        <f t="shared" si="5"/>
        <v>0</v>
      </c>
      <c r="J33" s="245">
        <v>11523500</v>
      </c>
      <c r="K33" s="245">
        <v>46023450</v>
      </c>
      <c r="L33" s="245">
        <v>46023450</v>
      </c>
      <c r="M33" s="245">
        <f t="shared" si="6"/>
        <v>0</v>
      </c>
      <c r="N33" s="245"/>
      <c r="O33" s="245"/>
      <c r="P33" s="246">
        <f t="shared" si="1"/>
        <v>2931243090</v>
      </c>
      <c r="Q33" s="247">
        <v>2931243090</v>
      </c>
      <c r="R33" s="247">
        <v>2931243090</v>
      </c>
      <c r="S33" s="247">
        <f t="shared" si="2"/>
        <v>0</v>
      </c>
      <c r="T33" s="248">
        <f t="shared" si="0"/>
        <v>0</v>
      </c>
      <c r="U33" s="249">
        <f t="shared" si="3"/>
        <v>0</v>
      </c>
      <c r="V33" s="249"/>
      <c r="W33" s="249"/>
      <c r="X33" s="249"/>
      <c r="Y33" s="249"/>
      <c r="Z33" s="249"/>
      <c r="AA33" s="249"/>
      <c r="AB33" s="248"/>
      <c r="AE33" s="249"/>
      <c r="AF33" s="249"/>
      <c r="AG33" s="249"/>
    </row>
    <row r="34" spans="1:37" s="266" customFormat="1" ht="24.95" customHeight="1" x14ac:dyDescent="0.25">
      <c r="A34" s="261">
        <f t="shared" si="4"/>
        <v>28</v>
      </c>
      <c r="B34" s="262" t="s">
        <v>73</v>
      </c>
      <c r="C34" s="245">
        <f>B!R34</f>
        <v>3905230250.3300004</v>
      </c>
      <c r="D34" s="245">
        <v>19679833.329999998</v>
      </c>
      <c r="E34" s="245">
        <v>19679833.329999998</v>
      </c>
      <c r="F34" s="245"/>
      <c r="G34" s="245">
        <v>19679833.329999998</v>
      </c>
      <c r="H34" s="245">
        <v>19679833.329999998</v>
      </c>
      <c r="I34" s="245">
        <f t="shared" si="5"/>
        <v>0</v>
      </c>
      <c r="J34" s="263">
        <v>155197630</v>
      </c>
      <c r="K34" s="263">
        <v>174427630</v>
      </c>
      <c r="L34" s="263">
        <v>174427630</v>
      </c>
      <c r="M34" s="245">
        <f t="shared" si="6"/>
        <v>0</v>
      </c>
      <c r="N34" s="263"/>
      <c r="O34" s="263"/>
      <c r="P34" s="246">
        <f t="shared" si="1"/>
        <v>3711122787.0000005</v>
      </c>
      <c r="Q34" s="264">
        <v>3711122786.9999003</v>
      </c>
      <c r="R34" s="264">
        <v>3726655985</v>
      </c>
      <c r="S34" s="247">
        <f t="shared" si="2"/>
        <v>-15533198.000099659</v>
      </c>
      <c r="T34" s="248">
        <f t="shared" si="0"/>
        <v>0</v>
      </c>
      <c r="U34" s="249">
        <f t="shared" si="3"/>
        <v>1.0013580322265625E-4</v>
      </c>
      <c r="V34" s="249"/>
      <c r="W34" s="249"/>
      <c r="X34" s="249"/>
      <c r="Y34" s="265"/>
      <c r="Z34" s="265"/>
      <c r="AA34" s="265"/>
      <c r="AB34" s="248"/>
      <c r="AE34" s="265"/>
      <c r="AF34" s="265"/>
      <c r="AG34" s="265"/>
    </row>
    <row r="35" spans="1:37" s="158" customFormat="1" ht="24.95" customHeight="1" x14ac:dyDescent="0.25">
      <c r="A35" s="153">
        <f t="shared" si="4"/>
        <v>29</v>
      </c>
      <c r="B35" s="154" t="s">
        <v>74</v>
      </c>
      <c r="C35" s="147">
        <f>B!R35</f>
        <v>21002198738.312901</v>
      </c>
      <c r="D35" s="147">
        <v>77365242.359999999</v>
      </c>
      <c r="E35" s="147">
        <v>77365242.359899953</v>
      </c>
      <c r="F35" s="147"/>
      <c r="G35" s="147">
        <v>77365242.359899953</v>
      </c>
      <c r="H35" s="133">
        <v>76392742.359999999</v>
      </c>
      <c r="I35" s="256">
        <f t="shared" si="5"/>
        <v>972499.9998999536</v>
      </c>
      <c r="J35" s="155">
        <v>198351050</v>
      </c>
      <c r="K35" s="155">
        <v>1108037351.6600001</v>
      </c>
      <c r="L35" s="172">
        <v>199323550</v>
      </c>
      <c r="M35" s="256">
        <f t="shared" si="6"/>
        <v>908713801.66000009</v>
      </c>
      <c r="N35" s="155"/>
      <c r="O35" s="155">
        <v>5416274667</v>
      </c>
      <c r="P35" s="148">
        <f t="shared" si="1"/>
        <v>14400521477.292999</v>
      </c>
      <c r="Q35" s="156">
        <v>14400521477.240026</v>
      </c>
      <c r="R35" s="238">
        <v>20798882445.900002</v>
      </c>
      <c r="S35" s="149">
        <f t="shared" si="2"/>
        <v>-6398360968.6599751</v>
      </c>
      <c r="T35" s="150">
        <f t="shared" si="0"/>
        <v>1.0004639625549316E-4</v>
      </c>
      <c r="U35" s="151">
        <f t="shared" si="3"/>
        <v>5.2972793579101563E-2</v>
      </c>
      <c r="V35" s="151"/>
      <c r="W35" s="151"/>
      <c r="X35" s="151"/>
      <c r="Y35" s="157"/>
      <c r="Z35" s="157"/>
      <c r="AA35" s="157"/>
      <c r="AB35" s="150"/>
      <c r="AE35" s="157"/>
      <c r="AF35" s="157"/>
      <c r="AG35" s="157"/>
    </row>
    <row r="36" spans="1:37" s="250" customFormat="1" ht="24.95" customHeight="1" x14ac:dyDescent="0.25">
      <c r="A36" s="243">
        <f t="shared" si="4"/>
        <v>30</v>
      </c>
      <c r="B36" s="244" t="s">
        <v>75</v>
      </c>
      <c r="C36" s="245">
        <f>B!R36</f>
        <v>2971979970</v>
      </c>
      <c r="D36" s="245">
        <v>8786640</v>
      </c>
      <c r="E36" s="245">
        <v>8786640</v>
      </c>
      <c r="F36" s="245"/>
      <c r="G36" s="245">
        <v>8786640</v>
      </c>
      <c r="H36" s="245">
        <v>8786640</v>
      </c>
      <c r="I36" s="245">
        <f>E36-H36</f>
        <v>0</v>
      </c>
      <c r="J36" s="245">
        <v>13500000</v>
      </c>
      <c r="K36" s="245">
        <v>49857000</v>
      </c>
      <c r="L36" s="245">
        <v>49857000</v>
      </c>
      <c r="M36" s="245">
        <f t="shared" si="6"/>
        <v>0</v>
      </c>
      <c r="N36" s="245"/>
      <c r="O36" s="245"/>
      <c r="P36" s="246">
        <f t="shared" si="1"/>
        <v>2913336330</v>
      </c>
      <c r="Q36" s="247">
        <v>2913336330</v>
      </c>
      <c r="R36" s="247">
        <v>2840936330</v>
      </c>
      <c r="S36" s="247">
        <f t="shared" si="2"/>
        <v>72400000</v>
      </c>
      <c r="T36" s="248">
        <f t="shared" si="0"/>
        <v>0</v>
      </c>
      <c r="U36" s="249">
        <f t="shared" si="3"/>
        <v>0</v>
      </c>
      <c r="V36" s="249"/>
      <c r="W36" s="249">
        <f>Q36-P36</f>
        <v>0</v>
      </c>
      <c r="X36" s="249"/>
      <c r="Y36" s="249"/>
      <c r="Z36" s="249"/>
      <c r="AA36" s="249"/>
      <c r="AB36" s="248"/>
      <c r="AE36" s="249"/>
      <c r="AF36" s="249"/>
      <c r="AG36" s="249"/>
      <c r="AK36" s="249">
        <v>5299859175.96</v>
      </c>
    </row>
    <row r="37" spans="1:37" s="152" customFormat="1" ht="24.95" customHeight="1" x14ac:dyDescent="0.25">
      <c r="A37" s="145">
        <f t="shared" si="4"/>
        <v>31</v>
      </c>
      <c r="B37" s="146" t="s">
        <v>8</v>
      </c>
      <c r="C37" s="147">
        <f>B!R37</f>
        <v>921370683</v>
      </c>
      <c r="D37" s="147">
        <v>18810394</v>
      </c>
      <c r="E37" s="147">
        <v>18810394</v>
      </c>
      <c r="F37" s="147"/>
      <c r="G37" s="147">
        <v>18810394</v>
      </c>
      <c r="H37" s="133">
        <v>15554394</v>
      </c>
      <c r="I37" s="256">
        <f t="shared" si="5"/>
        <v>3256000</v>
      </c>
      <c r="J37" s="147">
        <v>82660000</v>
      </c>
      <c r="K37" s="147">
        <v>113535000</v>
      </c>
      <c r="L37" s="133">
        <v>115691000</v>
      </c>
      <c r="M37" s="256">
        <f t="shared" si="6"/>
        <v>-2156000</v>
      </c>
      <c r="N37" s="147"/>
      <c r="O37" s="147"/>
      <c r="P37" s="148">
        <f t="shared" si="1"/>
        <v>789025289</v>
      </c>
      <c r="Q37" s="149">
        <v>789025289</v>
      </c>
      <c r="R37" s="237">
        <v>790125289</v>
      </c>
      <c r="S37" s="149">
        <f t="shared" si="2"/>
        <v>-1100000</v>
      </c>
      <c r="T37" s="150">
        <f t="shared" si="0"/>
        <v>0</v>
      </c>
      <c r="U37" s="151">
        <f t="shared" si="3"/>
        <v>0</v>
      </c>
      <c r="V37" s="151"/>
      <c r="W37" s="151"/>
      <c r="X37" s="151"/>
      <c r="Y37" s="151"/>
      <c r="Z37" s="151"/>
      <c r="AA37" s="151"/>
      <c r="AB37" s="150"/>
      <c r="AE37" s="151"/>
      <c r="AF37" s="151"/>
      <c r="AG37" s="151"/>
    </row>
    <row r="38" spans="1:37" s="152" customFormat="1" ht="24.95" customHeight="1" x14ac:dyDescent="0.25">
      <c r="A38" s="145">
        <f t="shared" si="4"/>
        <v>32</v>
      </c>
      <c r="B38" s="146" t="s">
        <v>9</v>
      </c>
      <c r="C38" s="147">
        <f>B!R38</f>
        <v>764013175</v>
      </c>
      <c r="D38" s="147">
        <v>14040450</v>
      </c>
      <c r="E38" s="147">
        <v>14040450</v>
      </c>
      <c r="F38" s="147"/>
      <c r="G38" s="147">
        <v>14040450</v>
      </c>
      <c r="H38" s="133">
        <v>12972950</v>
      </c>
      <c r="I38" s="256">
        <f t="shared" si="5"/>
        <v>1067500</v>
      </c>
      <c r="J38" s="147"/>
      <c r="K38" s="147">
        <v>28485000</v>
      </c>
      <c r="L38" s="133">
        <v>16707500</v>
      </c>
      <c r="M38" s="256">
        <f t="shared" si="6"/>
        <v>11777500</v>
      </c>
      <c r="N38" s="147"/>
      <c r="O38" s="147">
        <v>18207000</v>
      </c>
      <c r="P38" s="148">
        <f t="shared" si="1"/>
        <v>703280725</v>
      </c>
      <c r="Q38" s="149">
        <v>703280725</v>
      </c>
      <c r="R38" s="237">
        <v>734332725</v>
      </c>
      <c r="S38" s="149">
        <f t="shared" si="2"/>
        <v>-31052000</v>
      </c>
      <c r="T38" s="150">
        <f t="shared" si="0"/>
        <v>0</v>
      </c>
      <c r="U38" s="151">
        <f t="shared" si="3"/>
        <v>0</v>
      </c>
      <c r="V38" s="151"/>
      <c r="W38" s="151"/>
      <c r="X38" s="151"/>
      <c r="Y38" s="151"/>
      <c r="Z38" s="151"/>
      <c r="AA38" s="151"/>
      <c r="AB38" s="150"/>
      <c r="AE38" s="151"/>
      <c r="AF38" s="151"/>
      <c r="AG38" s="151"/>
    </row>
    <row r="39" spans="1:37" s="158" customFormat="1" ht="24.95" customHeight="1" x14ac:dyDescent="0.25">
      <c r="A39" s="153">
        <f t="shared" si="4"/>
        <v>33</v>
      </c>
      <c r="B39" s="154" t="s">
        <v>10</v>
      </c>
      <c r="C39" s="147">
        <f>B!R39</f>
        <v>855734424.48999977</v>
      </c>
      <c r="D39" s="147">
        <v>20326444.489999998</v>
      </c>
      <c r="E39" s="155">
        <v>20326444.490000002</v>
      </c>
      <c r="F39" s="155"/>
      <c r="G39" s="147">
        <v>20326444.490000002</v>
      </c>
      <c r="H39" s="133">
        <v>20031555.600000001</v>
      </c>
      <c r="I39" s="256">
        <f t="shared" si="5"/>
        <v>294888.8900000006</v>
      </c>
      <c r="J39" s="155">
        <v>40296000</v>
      </c>
      <c r="K39" s="155">
        <v>40296000</v>
      </c>
      <c r="L39" s="172">
        <v>40590888.890000001</v>
      </c>
      <c r="M39" s="256">
        <f t="shared" si="6"/>
        <v>-294888.8900000006</v>
      </c>
      <c r="N39" s="155"/>
      <c r="O39" s="155"/>
      <c r="P39" s="148">
        <f t="shared" si="1"/>
        <v>795111979.99999976</v>
      </c>
      <c r="Q39" s="156">
        <v>795111980</v>
      </c>
      <c r="R39" s="238">
        <v>795111980</v>
      </c>
      <c r="S39" s="149">
        <f t="shared" si="2"/>
        <v>0</v>
      </c>
      <c r="T39" s="150">
        <f t="shared" si="0"/>
        <v>0</v>
      </c>
      <c r="U39" s="151">
        <f t="shared" si="3"/>
        <v>0</v>
      </c>
      <c r="V39" s="151"/>
      <c r="W39" s="151"/>
      <c r="X39" s="151"/>
      <c r="Y39" s="157"/>
      <c r="Z39" s="157"/>
      <c r="AA39" s="157"/>
      <c r="AB39" s="150"/>
      <c r="AE39" s="157"/>
      <c r="AF39" s="157"/>
      <c r="AG39" s="157"/>
    </row>
    <row r="40" spans="1:37" s="158" customFormat="1" ht="24.95" customHeight="1" x14ac:dyDescent="0.25">
      <c r="A40" s="153">
        <f t="shared" si="4"/>
        <v>34</v>
      </c>
      <c r="B40" s="154" t="s">
        <v>12</v>
      </c>
      <c r="C40" s="147">
        <f>B!R40</f>
        <v>1134225577</v>
      </c>
      <c r="D40" s="147">
        <v>36690347</v>
      </c>
      <c r="E40" s="147">
        <v>36690347</v>
      </c>
      <c r="F40" s="147"/>
      <c r="G40" s="147">
        <v>36690347</v>
      </c>
      <c r="H40" s="133">
        <v>36690347</v>
      </c>
      <c r="I40" s="256">
        <f t="shared" si="5"/>
        <v>0</v>
      </c>
      <c r="J40" s="155"/>
      <c r="K40" s="155">
        <v>249235230</v>
      </c>
      <c r="L40" s="172">
        <v>36856730</v>
      </c>
      <c r="M40" s="256">
        <f t="shared" si="6"/>
        <v>212378500</v>
      </c>
      <c r="N40" s="155"/>
      <c r="O40" s="155"/>
      <c r="P40" s="148">
        <f t="shared" si="1"/>
        <v>848300000</v>
      </c>
      <c r="Q40" s="156">
        <v>848300000</v>
      </c>
      <c r="R40" s="238">
        <v>1060678500</v>
      </c>
      <c r="S40" s="149">
        <f t="shared" si="2"/>
        <v>-212378500</v>
      </c>
      <c r="T40" s="150">
        <f t="shared" si="0"/>
        <v>0</v>
      </c>
      <c r="U40" s="151">
        <f t="shared" si="3"/>
        <v>0</v>
      </c>
      <c r="V40" s="151"/>
      <c r="W40" s="151"/>
      <c r="X40" s="151"/>
      <c r="Y40" s="157"/>
      <c r="Z40" s="157"/>
      <c r="AA40" s="157"/>
      <c r="AB40" s="150"/>
      <c r="AE40" s="157"/>
      <c r="AF40" s="157"/>
      <c r="AG40" s="157"/>
    </row>
    <row r="41" spans="1:37" s="152" customFormat="1" ht="24.95" customHeight="1" x14ac:dyDescent="0.25">
      <c r="A41" s="145">
        <f t="shared" si="4"/>
        <v>35</v>
      </c>
      <c r="B41" s="146" t="s">
        <v>11</v>
      </c>
      <c r="C41" s="147">
        <f>B!R41</f>
        <v>3222039095</v>
      </c>
      <c r="D41" s="147">
        <v>84381600</v>
      </c>
      <c r="E41" s="147">
        <v>84381600</v>
      </c>
      <c r="F41" s="147"/>
      <c r="G41" s="147">
        <v>84381600</v>
      </c>
      <c r="H41" s="133">
        <v>80511100</v>
      </c>
      <c r="I41" s="256">
        <f t="shared" si="5"/>
        <v>3870500</v>
      </c>
      <c r="J41" s="147"/>
      <c r="K41" s="147">
        <v>180735000</v>
      </c>
      <c r="L41" s="133">
        <v>26820500</v>
      </c>
      <c r="M41" s="256">
        <f t="shared" si="6"/>
        <v>153914500</v>
      </c>
      <c r="N41" s="147"/>
      <c r="O41" s="147"/>
      <c r="P41" s="148">
        <f t="shared" si="1"/>
        <v>2956922495</v>
      </c>
      <c r="Q41" s="149">
        <v>2956922495</v>
      </c>
      <c r="R41" s="237">
        <v>3114707495</v>
      </c>
      <c r="S41" s="149">
        <f t="shared" si="2"/>
        <v>-157785000</v>
      </c>
      <c r="T41" s="150">
        <f t="shared" si="0"/>
        <v>0</v>
      </c>
      <c r="U41" s="151">
        <f t="shared" si="3"/>
        <v>0</v>
      </c>
      <c r="V41" s="151"/>
      <c r="W41" s="151"/>
      <c r="X41" s="151"/>
      <c r="Y41" s="151"/>
      <c r="Z41" s="151"/>
      <c r="AA41" s="151"/>
      <c r="AB41" s="150"/>
      <c r="AE41" s="151"/>
      <c r="AF41" s="151"/>
      <c r="AG41" s="151"/>
      <c r="AH41" s="150"/>
      <c r="AI41" s="150"/>
    </row>
    <row r="42" spans="1:37" s="158" customFormat="1" ht="24.95" customHeight="1" x14ac:dyDescent="0.25">
      <c r="A42" s="153">
        <f t="shared" si="4"/>
        <v>36</v>
      </c>
      <c r="B42" s="154" t="s">
        <v>13</v>
      </c>
      <c r="C42" s="147">
        <f>B!R42</f>
        <v>1009176039</v>
      </c>
      <c r="D42" s="147">
        <v>32945700</v>
      </c>
      <c r="E42" s="147">
        <v>32945700</v>
      </c>
      <c r="F42" s="147"/>
      <c r="G42" s="147">
        <v>32945700</v>
      </c>
      <c r="H42" s="133">
        <v>32945700</v>
      </c>
      <c r="I42" s="256">
        <f t="shared" si="5"/>
        <v>0</v>
      </c>
      <c r="J42" s="155">
        <v>125668499</v>
      </c>
      <c r="K42" s="155">
        <v>165860299</v>
      </c>
      <c r="L42" s="172">
        <v>125668499</v>
      </c>
      <c r="M42" s="256">
        <f t="shared" si="6"/>
        <v>40191800</v>
      </c>
      <c r="N42" s="155"/>
      <c r="O42" s="155"/>
      <c r="P42" s="148">
        <f t="shared" si="1"/>
        <v>810370040</v>
      </c>
      <c r="Q42" s="157">
        <v>810370040</v>
      </c>
      <c r="R42" s="239">
        <v>850561840</v>
      </c>
      <c r="S42" s="149">
        <f t="shared" si="2"/>
        <v>-40191800</v>
      </c>
      <c r="T42" s="150">
        <f t="shared" si="0"/>
        <v>0</v>
      </c>
      <c r="U42" s="151">
        <f t="shared" si="3"/>
        <v>0</v>
      </c>
      <c r="V42" s="151"/>
      <c r="W42" s="151"/>
      <c r="X42" s="151"/>
      <c r="Y42" s="157"/>
      <c r="Z42" s="157"/>
      <c r="AA42" s="157"/>
      <c r="AB42" s="150"/>
      <c r="AE42" s="157"/>
      <c r="AF42" s="157"/>
      <c r="AG42" s="157"/>
    </row>
    <row r="43" spans="1:37" s="152" customFormat="1" ht="24.95" customHeight="1" x14ac:dyDescent="0.25">
      <c r="A43" s="145">
        <f t="shared" si="4"/>
        <v>37</v>
      </c>
      <c r="B43" s="146" t="s">
        <v>14</v>
      </c>
      <c r="C43" s="147">
        <f>B!R43</f>
        <v>1155407457</v>
      </c>
      <c r="D43" s="147">
        <v>29478500</v>
      </c>
      <c r="E43" s="147">
        <v>29478500</v>
      </c>
      <c r="F43" s="147"/>
      <c r="G43" s="147">
        <v>29478500</v>
      </c>
      <c r="H43" s="133">
        <v>22083200</v>
      </c>
      <c r="I43" s="256">
        <f t="shared" si="5"/>
        <v>7395300</v>
      </c>
      <c r="J43" s="147">
        <v>32033750</v>
      </c>
      <c r="K43" s="147">
        <v>63433750</v>
      </c>
      <c r="L43" s="133">
        <v>70829050</v>
      </c>
      <c r="M43" s="256">
        <f t="shared" si="6"/>
        <v>-7395300</v>
      </c>
      <c r="N43" s="147"/>
      <c r="O43" s="147"/>
      <c r="P43" s="148">
        <f t="shared" si="1"/>
        <v>1062495207</v>
      </c>
      <c r="Q43" s="149">
        <v>1062495207</v>
      </c>
      <c r="R43" s="237">
        <v>1062495207</v>
      </c>
      <c r="S43" s="149">
        <f t="shared" si="2"/>
        <v>0</v>
      </c>
      <c r="T43" s="150">
        <f t="shared" si="0"/>
        <v>0</v>
      </c>
      <c r="U43" s="151">
        <f t="shared" si="3"/>
        <v>0</v>
      </c>
      <c r="V43" s="151"/>
      <c r="W43" s="151"/>
      <c r="X43" s="151"/>
      <c r="Y43" s="151"/>
      <c r="Z43" s="151"/>
      <c r="AA43" s="151"/>
      <c r="AB43" s="150"/>
      <c r="AE43" s="151"/>
      <c r="AF43" s="151"/>
      <c r="AG43" s="151"/>
    </row>
    <row r="44" spans="1:37" s="158" customFormat="1" ht="24.95" customHeight="1" x14ac:dyDescent="0.25">
      <c r="A44" s="153">
        <f t="shared" si="4"/>
        <v>38</v>
      </c>
      <c r="B44" s="154" t="s">
        <v>16</v>
      </c>
      <c r="C44" s="147">
        <f>B!R44</f>
        <v>1062056255</v>
      </c>
      <c r="D44" s="147">
        <v>10543325</v>
      </c>
      <c r="E44" s="147">
        <v>10543325</v>
      </c>
      <c r="F44" s="147"/>
      <c r="G44" s="147">
        <v>10543325</v>
      </c>
      <c r="H44" s="133">
        <v>10335325</v>
      </c>
      <c r="I44" s="256">
        <f t="shared" si="5"/>
        <v>208000</v>
      </c>
      <c r="J44" s="155">
        <v>500000</v>
      </c>
      <c r="K44" s="155">
        <v>44178650</v>
      </c>
      <c r="L44" s="172">
        <v>44386650</v>
      </c>
      <c r="M44" s="256">
        <f t="shared" si="6"/>
        <v>-208000</v>
      </c>
      <c r="N44" s="155"/>
      <c r="O44" s="155"/>
      <c r="P44" s="148">
        <f t="shared" si="1"/>
        <v>1007334280</v>
      </c>
      <c r="Q44" s="156">
        <v>1007334280</v>
      </c>
      <c r="R44" s="238">
        <v>1007334280</v>
      </c>
      <c r="S44" s="149">
        <f t="shared" si="2"/>
        <v>0</v>
      </c>
      <c r="T44" s="150">
        <f t="shared" si="0"/>
        <v>0</v>
      </c>
      <c r="U44" s="151">
        <f t="shared" si="3"/>
        <v>0</v>
      </c>
      <c r="V44" s="151"/>
      <c r="W44" s="151"/>
      <c r="X44" s="151"/>
      <c r="Y44" s="157"/>
      <c r="Z44" s="157"/>
      <c r="AA44" s="157"/>
      <c r="AB44" s="150"/>
      <c r="AE44" s="157"/>
      <c r="AF44" s="157"/>
      <c r="AG44" s="157"/>
    </row>
    <row r="45" spans="1:37" s="158" customFormat="1" ht="24.95" customHeight="1" x14ac:dyDescent="0.25">
      <c r="A45" s="153">
        <f t="shared" si="4"/>
        <v>39</v>
      </c>
      <c r="B45" s="154" t="s">
        <v>15</v>
      </c>
      <c r="C45" s="147">
        <f>B!R45</f>
        <v>981484841.10000002</v>
      </c>
      <c r="D45" s="147">
        <v>10095475</v>
      </c>
      <c r="E45" s="147">
        <v>10095475</v>
      </c>
      <c r="F45" s="147"/>
      <c r="G45" s="147">
        <v>10095475</v>
      </c>
      <c r="H45" s="133">
        <v>8985475</v>
      </c>
      <c r="I45" s="256">
        <f t="shared" si="5"/>
        <v>1110000</v>
      </c>
      <c r="J45" s="155">
        <v>42880000</v>
      </c>
      <c r="K45" s="155">
        <v>262266000</v>
      </c>
      <c r="L45" s="172">
        <v>46935000</v>
      </c>
      <c r="M45" s="256">
        <f t="shared" si="6"/>
        <v>215331000</v>
      </c>
      <c r="N45" s="155"/>
      <c r="O45" s="155"/>
      <c r="P45" s="148">
        <f t="shared" si="1"/>
        <v>709123366.10000002</v>
      </c>
      <c r="Q45" s="156">
        <v>709123366.10000002</v>
      </c>
      <c r="R45" s="238">
        <v>925564366.10000002</v>
      </c>
      <c r="S45" s="149">
        <f t="shared" si="2"/>
        <v>-216441000</v>
      </c>
      <c r="T45" s="150">
        <f t="shared" si="0"/>
        <v>0</v>
      </c>
      <c r="U45" s="151">
        <f t="shared" si="3"/>
        <v>0</v>
      </c>
      <c r="V45" s="151"/>
      <c r="W45" s="151"/>
      <c r="X45" s="151"/>
      <c r="Y45" s="157"/>
      <c r="Z45" s="157"/>
      <c r="AA45" s="157"/>
      <c r="AB45" s="150"/>
      <c r="AE45" s="157"/>
      <c r="AF45" s="157"/>
      <c r="AG45" s="157"/>
    </row>
    <row r="46" spans="1:37" s="271" customFormat="1" ht="24.95" customHeight="1" x14ac:dyDescent="0.25">
      <c r="A46" s="261">
        <f t="shared" si="4"/>
        <v>40</v>
      </c>
      <c r="B46" s="267" t="s">
        <v>4</v>
      </c>
      <c r="C46" s="245">
        <f>B!R46</f>
        <v>75255733376.830002</v>
      </c>
      <c r="D46" s="245">
        <v>476752590.39999998</v>
      </c>
      <c r="E46" s="268">
        <v>476752590.40000004</v>
      </c>
      <c r="F46" s="268"/>
      <c r="G46" s="245">
        <v>476752590.40000004</v>
      </c>
      <c r="H46" s="245">
        <v>476752590.39999998</v>
      </c>
      <c r="I46" s="245">
        <f t="shared" si="5"/>
        <v>0</v>
      </c>
      <c r="J46" s="268">
        <v>1714481823.6099999</v>
      </c>
      <c r="K46" s="268">
        <v>2774413077.2200003</v>
      </c>
      <c r="L46" s="268">
        <v>2774413077.2199998</v>
      </c>
      <c r="M46" s="245">
        <f t="shared" si="6"/>
        <v>0</v>
      </c>
      <c r="N46" s="268"/>
      <c r="O46" s="268"/>
      <c r="P46" s="246">
        <f t="shared" si="1"/>
        <v>72004567709.210007</v>
      </c>
      <c r="Q46" s="269">
        <v>72004567709.459976</v>
      </c>
      <c r="R46" s="269">
        <v>93911947709.460007</v>
      </c>
      <c r="S46" s="247">
        <f t="shared" si="2"/>
        <v>-21907380000.000031</v>
      </c>
      <c r="T46" s="248">
        <f t="shared" si="0"/>
        <v>0</v>
      </c>
      <c r="U46" s="249">
        <f t="shared" si="3"/>
        <v>-0.249969482421875</v>
      </c>
      <c r="V46" s="249"/>
      <c r="W46" s="270"/>
      <c r="X46" s="249"/>
      <c r="Y46" s="270"/>
      <c r="Z46" s="270"/>
      <c r="AA46" s="270"/>
      <c r="AB46" s="248"/>
      <c r="AE46" s="270"/>
      <c r="AF46" s="270"/>
      <c r="AG46" s="270"/>
    </row>
    <row r="47" spans="1:37" ht="24.95" customHeight="1" x14ac:dyDescent="0.25">
      <c r="A47" s="153">
        <f t="shared" si="4"/>
        <v>41</v>
      </c>
      <c r="B47" s="159" t="s">
        <v>76</v>
      </c>
      <c r="C47" s="147">
        <f>B!R47</f>
        <v>2317000611</v>
      </c>
      <c r="D47" s="147">
        <v>16134000</v>
      </c>
      <c r="E47" s="160">
        <v>16134000</v>
      </c>
      <c r="F47" s="160"/>
      <c r="G47" s="147">
        <v>16134000</v>
      </c>
      <c r="H47" s="133">
        <v>15735500</v>
      </c>
      <c r="I47" s="256">
        <f t="shared" si="5"/>
        <v>398500</v>
      </c>
      <c r="J47" s="160">
        <f>2923000+4600000</f>
        <v>7523000</v>
      </c>
      <c r="K47" s="160">
        <v>73087000</v>
      </c>
      <c r="L47" s="173">
        <v>73485500</v>
      </c>
      <c r="M47" s="256">
        <f t="shared" si="6"/>
        <v>-398500</v>
      </c>
      <c r="N47" s="160"/>
      <c r="O47" s="160">
        <v>163190997</v>
      </c>
      <c r="P47" s="148">
        <f t="shared" si="1"/>
        <v>2064588614</v>
      </c>
      <c r="Q47" s="210">
        <v>2064588614</v>
      </c>
      <c r="R47" s="241">
        <v>2227779611</v>
      </c>
      <c r="S47" s="149">
        <f t="shared" si="2"/>
        <v>-163190997</v>
      </c>
      <c r="T47" s="150">
        <f t="shared" si="0"/>
        <v>0</v>
      </c>
      <c r="U47" s="151">
        <f t="shared" si="3"/>
        <v>0</v>
      </c>
      <c r="V47" s="151"/>
      <c r="X47" s="151"/>
      <c r="AB47" s="150"/>
    </row>
    <row r="48" spans="1:37" ht="24.95" customHeight="1" x14ac:dyDescent="0.25">
      <c r="A48" s="153">
        <f t="shared" si="4"/>
        <v>42</v>
      </c>
      <c r="B48" s="159" t="s">
        <v>5</v>
      </c>
      <c r="C48" s="147">
        <f>B!R48</f>
        <v>4159342730</v>
      </c>
      <c r="D48" s="147">
        <v>9406500</v>
      </c>
      <c r="E48" s="160">
        <v>9406500</v>
      </c>
      <c r="F48" s="160"/>
      <c r="G48" s="147">
        <v>9406500</v>
      </c>
      <c r="H48" s="133">
        <v>9406500</v>
      </c>
      <c r="I48" s="256">
        <f t="shared" si="5"/>
        <v>0</v>
      </c>
      <c r="J48" s="160">
        <v>1278200</v>
      </c>
      <c r="K48" s="160">
        <v>308449149.99979997</v>
      </c>
      <c r="L48" s="173">
        <v>1278200</v>
      </c>
      <c r="M48" s="256">
        <f t="shared" si="6"/>
        <v>307170949.99979997</v>
      </c>
      <c r="N48" s="160"/>
      <c r="O48" s="160"/>
      <c r="P48" s="148">
        <f t="shared" si="1"/>
        <v>3841487080.0002003</v>
      </c>
      <c r="Q48" s="161">
        <v>3841487079.9999003</v>
      </c>
      <c r="R48" s="240">
        <v>4148658030</v>
      </c>
      <c r="S48" s="149">
        <f t="shared" si="2"/>
        <v>-307170950.00009966</v>
      </c>
      <c r="T48" s="150">
        <f t="shared" si="0"/>
        <v>0</v>
      </c>
      <c r="U48" s="151">
        <f t="shared" si="3"/>
        <v>2.9993057250976563E-4</v>
      </c>
      <c r="V48" s="151"/>
      <c r="X48" s="151"/>
      <c r="AB48" s="150"/>
    </row>
    <row r="49" spans="1:33" s="212" customFormat="1" ht="30" customHeight="1" x14ac:dyDescent="0.25">
      <c r="A49" s="293" t="s">
        <v>24</v>
      </c>
      <c r="B49" s="294"/>
      <c r="C49" s="211">
        <f>SUM(C7:C48)</f>
        <v>506817348913.7088</v>
      </c>
      <c r="D49" s="211">
        <f>SUM(D7:D48)</f>
        <v>24307302934.090004</v>
      </c>
      <c r="E49" s="211">
        <f t="shared" ref="E49:P49" si="7">SUM(E7:E48)</f>
        <v>2146093170.4058995</v>
      </c>
      <c r="F49" s="211">
        <f t="shared" si="7"/>
        <v>0</v>
      </c>
      <c r="G49" s="211">
        <f t="shared" si="7"/>
        <v>2146093170.4058995</v>
      </c>
      <c r="H49" s="222"/>
      <c r="I49" s="257"/>
      <c r="J49" s="211">
        <f t="shared" si="7"/>
        <v>13758644583.799999</v>
      </c>
      <c r="K49" s="211">
        <f t="shared" si="7"/>
        <v>16495253119.779799</v>
      </c>
      <c r="L49" s="222"/>
      <c r="M49" s="257"/>
      <c r="N49" s="211">
        <f t="shared" si="7"/>
        <v>0</v>
      </c>
      <c r="O49" s="211">
        <f t="shared" si="7"/>
        <v>14929498840.509993</v>
      </c>
      <c r="P49" s="211">
        <f t="shared" si="7"/>
        <v>473246503783.01318</v>
      </c>
      <c r="R49" s="242"/>
      <c r="T49" s="213"/>
      <c r="U49" s="214"/>
      <c r="V49" s="214"/>
      <c r="W49" s="214"/>
      <c r="X49" s="214"/>
      <c r="Y49" s="214"/>
      <c r="Z49" s="214"/>
      <c r="AA49" s="214"/>
      <c r="AE49" s="214"/>
      <c r="AF49" s="214"/>
      <c r="AG49" s="214"/>
    </row>
    <row r="50" spans="1:33" ht="15" customHeight="1" x14ac:dyDescent="0.25">
      <c r="C50" s="162">
        <v>506855485413.7088</v>
      </c>
      <c r="E50" s="162">
        <v>2146093170.4058995</v>
      </c>
      <c r="K50" s="162">
        <v>16496603119.779799</v>
      </c>
      <c r="O50" s="162">
        <v>14933998840.509993</v>
      </c>
      <c r="P50" s="199">
        <v>244372982908.79538</v>
      </c>
    </row>
    <row r="51" spans="1:33" ht="15" customHeight="1" x14ac:dyDescent="0.25">
      <c r="C51" s="162">
        <f>C49-C50</f>
        <v>-38136500</v>
      </c>
      <c r="D51" s="162">
        <f t="shared" ref="D51:P51" si="8">D49-D50</f>
        <v>24307302934.090004</v>
      </c>
      <c r="E51" s="162">
        <f t="shared" si="8"/>
        <v>0</v>
      </c>
      <c r="F51" s="162">
        <f t="shared" si="8"/>
        <v>0</v>
      </c>
      <c r="G51" s="162">
        <f t="shared" si="8"/>
        <v>2146093170.4058995</v>
      </c>
      <c r="H51" s="174">
        <f t="shared" si="8"/>
        <v>0</v>
      </c>
      <c r="I51" s="252">
        <f t="shared" si="8"/>
        <v>0</v>
      </c>
      <c r="J51" s="162">
        <f t="shared" si="8"/>
        <v>13758644583.799999</v>
      </c>
      <c r="K51" s="162">
        <f t="shared" si="8"/>
        <v>-1350000</v>
      </c>
      <c r="L51" s="174">
        <f t="shared" si="8"/>
        <v>0</v>
      </c>
      <c r="M51" s="252">
        <f t="shared" si="8"/>
        <v>0</v>
      </c>
      <c r="N51" s="162">
        <f t="shared" si="8"/>
        <v>0</v>
      </c>
      <c r="O51" s="162">
        <f t="shared" si="8"/>
        <v>-4500000</v>
      </c>
      <c r="P51" s="162">
        <f t="shared" si="8"/>
        <v>228873520874.2178</v>
      </c>
    </row>
    <row r="52" spans="1:33" ht="15" customHeight="1" x14ac:dyDescent="0.25">
      <c r="P52" s="199">
        <f>P50-P51</f>
        <v>15499462034.577576</v>
      </c>
    </row>
    <row r="53" spans="1:33" ht="15" customHeight="1" x14ac:dyDescent="0.25">
      <c r="P53" s="199" t="s">
        <v>118</v>
      </c>
    </row>
    <row r="54" spans="1:33" ht="15" customHeight="1" x14ac:dyDescent="0.25">
      <c r="P54" s="199"/>
    </row>
    <row r="55" spans="1:33" ht="15" customHeight="1" x14ac:dyDescent="0.25">
      <c r="P55" s="162"/>
    </row>
    <row r="56" spans="1:33" ht="15" customHeight="1" x14ac:dyDescent="0.25">
      <c r="P56" s="162"/>
    </row>
  </sheetData>
  <autoFilter ref="A6:AK53" xr:uid="{74655D3E-066C-4B20-BCFC-653C41B8952F}"/>
  <mergeCells count="3">
    <mergeCell ref="A1:P1"/>
    <mergeCell ref="A49:B49"/>
    <mergeCell ref="W4:AA4"/>
  </mergeCells>
  <pageMargins left="1.2" right="0.7" top="0.75" bottom="0.75" header="0.3" footer="0.3"/>
  <pageSetup paperSize="5" scale="70" orientation="landscape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50"/>
  <sheetViews>
    <sheetView topLeftCell="F1" zoomScale="80" zoomScaleNormal="80" workbookViewId="0">
      <pane ySplit="5" topLeftCell="A6" activePane="bottomLeft" state="frozen"/>
      <selection pane="bottomLeft" activeCell="Q50" sqref="Q50"/>
    </sheetView>
  </sheetViews>
  <sheetFormatPr defaultRowHeight="15" x14ac:dyDescent="0.25"/>
  <cols>
    <col min="1" max="1" width="7.140625" style="226" customWidth="1"/>
    <col min="2" max="2" width="70.28515625" style="7" bestFit="1" customWidth="1"/>
    <col min="3" max="3" width="21.28515625" style="7" customWidth="1"/>
    <col min="4" max="4" width="20" style="7" customWidth="1"/>
    <col min="5" max="5" width="24.140625" style="7" bestFit="1" customWidth="1"/>
    <col min="6" max="7" width="22.85546875" style="7" customWidth="1"/>
    <col min="8" max="8" width="16" style="7" customWidth="1"/>
    <col min="9" max="9" width="12.140625" style="7" customWidth="1"/>
    <col min="10" max="10" width="19" style="7" customWidth="1"/>
    <col min="11" max="11" width="21.7109375" style="7" bestFit="1" customWidth="1"/>
    <col min="12" max="12" width="22" style="5" bestFit="1" customWidth="1"/>
    <col min="13" max="13" width="9.140625" style="5"/>
    <col min="14" max="14" width="18.140625" style="5" bestFit="1" customWidth="1"/>
    <col min="15" max="15" width="19.140625" style="5" bestFit="1" customWidth="1"/>
    <col min="16" max="16" width="19.7109375" style="5" customWidth="1"/>
    <col min="17" max="16384" width="9.140625" style="5"/>
  </cols>
  <sheetData>
    <row r="1" spans="1:16" x14ac:dyDescent="0.25">
      <c r="A1" s="296" t="s">
        <v>28</v>
      </c>
      <c r="B1" s="296"/>
      <c r="C1" s="296"/>
      <c r="D1" s="296"/>
      <c r="E1" s="296"/>
      <c r="F1" s="296"/>
      <c r="G1" s="296"/>
      <c r="H1" s="296"/>
      <c r="I1" s="296"/>
      <c r="J1" s="185"/>
    </row>
    <row r="4" spans="1:16" ht="63" x14ac:dyDescent="0.25">
      <c r="A4" s="228" t="s">
        <v>18</v>
      </c>
      <c r="B4" s="180" t="s">
        <v>29</v>
      </c>
      <c r="C4" s="180" t="s">
        <v>103</v>
      </c>
      <c r="D4" s="202" t="s">
        <v>35</v>
      </c>
      <c r="E4" s="202" t="s">
        <v>106</v>
      </c>
      <c r="F4" s="202" t="s">
        <v>107</v>
      </c>
      <c r="G4" s="217" t="s">
        <v>108</v>
      </c>
      <c r="H4" s="219" t="s">
        <v>111</v>
      </c>
      <c r="I4" s="219" t="s">
        <v>41</v>
      </c>
      <c r="J4" s="203" t="s">
        <v>109</v>
      </c>
      <c r="K4" s="203" t="s">
        <v>110</v>
      </c>
      <c r="L4" s="223" t="s">
        <v>112</v>
      </c>
      <c r="M4" s="223" t="s">
        <v>41</v>
      </c>
      <c r="N4" s="203" t="s">
        <v>80</v>
      </c>
      <c r="O4" s="203" t="s">
        <v>34</v>
      </c>
      <c r="P4" s="200" t="s">
        <v>116</v>
      </c>
    </row>
    <row r="5" spans="1:16" s="227" customFormat="1" x14ac:dyDescent="0.25">
      <c r="A5" s="225">
        <v>1</v>
      </c>
      <c r="B5" s="225">
        <v>2</v>
      </c>
      <c r="C5" s="225">
        <v>3</v>
      </c>
      <c r="D5" s="225">
        <v>4</v>
      </c>
      <c r="E5" s="225">
        <v>5</v>
      </c>
      <c r="F5" s="225">
        <v>6</v>
      </c>
      <c r="G5" s="225"/>
      <c r="H5" s="225">
        <v>7</v>
      </c>
      <c r="I5" s="225"/>
      <c r="J5" s="225"/>
      <c r="K5" s="229"/>
      <c r="L5" s="232"/>
      <c r="M5" s="232"/>
      <c r="N5" s="232"/>
      <c r="O5" s="232"/>
      <c r="P5" s="232"/>
    </row>
    <row r="6" spans="1:16" x14ac:dyDescent="0.25">
      <c r="A6" s="230">
        <v>1</v>
      </c>
      <c r="B6" s="1" t="s">
        <v>1</v>
      </c>
      <c r="C6" s="1">
        <f>'C'!R7</f>
        <v>12464707204</v>
      </c>
      <c r="D6" s="1">
        <v>0</v>
      </c>
      <c r="E6" s="1">
        <v>0</v>
      </c>
      <c r="F6" s="1"/>
      <c r="G6" s="1">
        <f>E6+F6</f>
        <v>0</v>
      </c>
      <c r="H6" s="1"/>
      <c r="I6" s="1"/>
      <c r="J6" s="1">
        <v>74045608</v>
      </c>
      <c r="K6" s="1">
        <v>0</v>
      </c>
      <c r="L6" s="3"/>
      <c r="M6" s="2"/>
      <c r="N6" s="2"/>
      <c r="O6" s="1"/>
      <c r="P6" s="3">
        <f>C6-G6-K6-N6-O6</f>
        <v>12464707204</v>
      </c>
    </row>
    <row r="7" spans="1:16" x14ac:dyDescent="0.25">
      <c r="A7" s="230">
        <f>A6+1</f>
        <v>2</v>
      </c>
      <c r="B7" s="1" t="s">
        <v>0</v>
      </c>
      <c r="C7" s="1">
        <f>'C'!R8</f>
        <v>16715007949</v>
      </c>
      <c r="D7" s="1">
        <v>0</v>
      </c>
      <c r="E7" s="1">
        <v>0</v>
      </c>
      <c r="F7" s="41"/>
      <c r="G7" s="1">
        <f t="shared" ref="G7:G47" si="0">E7+F7</f>
        <v>0</v>
      </c>
      <c r="H7" s="1"/>
      <c r="I7" s="1"/>
      <c r="J7" s="1"/>
      <c r="K7" s="1">
        <v>0</v>
      </c>
      <c r="L7" s="3"/>
      <c r="M7" s="2"/>
      <c r="N7" s="2"/>
      <c r="O7" s="1"/>
      <c r="P7" s="3">
        <f t="shared" ref="P7:P47" si="1">C7-G7-K7-N7-O7</f>
        <v>16715007949</v>
      </c>
    </row>
    <row r="8" spans="1:16" x14ac:dyDescent="0.25">
      <c r="A8" s="230">
        <f t="shared" ref="A8:A47" si="2">A7+1</f>
        <v>3</v>
      </c>
      <c r="B8" s="1" t="s">
        <v>6</v>
      </c>
      <c r="C8" s="1">
        <f>'C'!R9</f>
        <v>3947925000</v>
      </c>
      <c r="D8" s="1">
        <v>0</v>
      </c>
      <c r="E8" s="1">
        <v>0</v>
      </c>
      <c r="F8" s="41"/>
      <c r="G8" s="1">
        <f t="shared" si="0"/>
        <v>0</v>
      </c>
      <c r="H8" s="1"/>
      <c r="I8" s="1"/>
      <c r="J8" s="1"/>
      <c r="K8" s="1">
        <v>0</v>
      </c>
      <c r="L8" s="3"/>
      <c r="M8" s="2"/>
      <c r="N8" s="2"/>
      <c r="O8" s="1"/>
      <c r="P8" s="3">
        <f t="shared" si="1"/>
        <v>3947925000</v>
      </c>
    </row>
    <row r="9" spans="1:16" x14ac:dyDescent="0.25">
      <c r="A9" s="230">
        <f t="shared" si="2"/>
        <v>4</v>
      </c>
      <c r="B9" s="1" t="s">
        <v>53</v>
      </c>
      <c r="C9" s="1">
        <f>'C'!R10</f>
        <v>393939320678.47278</v>
      </c>
      <c r="D9" s="1">
        <v>0</v>
      </c>
      <c r="E9" s="1">
        <v>0</v>
      </c>
      <c r="F9" s="1"/>
      <c r="G9" s="1">
        <f t="shared" si="0"/>
        <v>0</v>
      </c>
      <c r="H9" s="1"/>
      <c r="I9" s="1"/>
      <c r="J9" s="1">
        <v>5148478060.3663998</v>
      </c>
      <c r="K9" s="1">
        <v>11270121567.66</v>
      </c>
      <c r="L9" s="3"/>
      <c r="M9" s="2"/>
      <c r="N9" s="2"/>
      <c r="O9" s="1">
        <v>17338110377.369999</v>
      </c>
      <c r="P9" s="3">
        <f t="shared" si="1"/>
        <v>365331088733.44281</v>
      </c>
    </row>
    <row r="10" spans="1:16" x14ac:dyDescent="0.25">
      <c r="A10" s="230">
        <f t="shared" si="2"/>
        <v>5</v>
      </c>
      <c r="B10" s="1" t="s">
        <v>54</v>
      </c>
      <c r="C10" s="1">
        <f>'C'!R11</f>
        <v>9037848892</v>
      </c>
      <c r="D10" s="1">
        <v>0</v>
      </c>
      <c r="E10" s="1">
        <v>0</v>
      </c>
      <c r="F10" s="1"/>
      <c r="G10" s="1">
        <f t="shared" si="0"/>
        <v>0</v>
      </c>
      <c r="H10" s="1"/>
      <c r="I10" s="1"/>
      <c r="J10" s="1"/>
      <c r="K10" s="1">
        <v>0</v>
      </c>
      <c r="L10" s="3"/>
      <c r="M10" s="2"/>
      <c r="N10" s="2"/>
      <c r="O10" s="1"/>
      <c r="P10" s="3">
        <f t="shared" si="1"/>
        <v>9037848892</v>
      </c>
    </row>
    <row r="11" spans="1:16" x14ac:dyDescent="0.25">
      <c r="A11" s="230">
        <f t="shared" si="2"/>
        <v>6</v>
      </c>
      <c r="B11" s="1" t="s">
        <v>3</v>
      </c>
      <c r="C11" s="1">
        <f>'C'!R12</f>
        <v>72742736169.339996</v>
      </c>
      <c r="D11" s="1">
        <v>0</v>
      </c>
      <c r="E11" s="1">
        <v>0</v>
      </c>
      <c r="F11" s="41"/>
      <c r="G11" s="1">
        <f t="shared" si="0"/>
        <v>0</v>
      </c>
      <c r="H11" s="1"/>
      <c r="I11" s="1"/>
      <c r="J11" s="1">
        <v>366619190</v>
      </c>
      <c r="K11" s="1">
        <v>694354820</v>
      </c>
      <c r="L11" s="3"/>
      <c r="M11" s="2"/>
      <c r="N11" s="2"/>
      <c r="O11" s="1">
        <v>119000000</v>
      </c>
      <c r="P11" s="3">
        <f t="shared" si="1"/>
        <v>71929381349.339996</v>
      </c>
    </row>
    <row r="12" spans="1:16" x14ac:dyDescent="0.25">
      <c r="A12" s="230">
        <f t="shared" si="2"/>
        <v>7</v>
      </c>
      <c r="B12" s="1" t="s">
        <v>55</v>
      </c>
      <c r="C12" s="1">
        <f>'C'!R13</f>
        <v>2938892878</v>
      </c>
      <c r="D12" s="1">
        <v>0</v>
      </c>
      <c r="E12" s="1">
        <v>0</v>
      </c>
      <c r="F12" s="1"/>
      <c r="G12" s="1">
        <f t="shared" si="0"/>
        <v>0</v>
      </c>
      <c r="H12" s="1"/>
      <c r="I12" s="1"/>
      <c r="J12" s="1"/>
      <c r="K12" s="1">
        <v>146846752</v>
      </c>
      <c r="L12" s="3"/>
      <c r="M12" s="2"/>
      <c r="N12" s="2"/>
      <c r="O12" s="1"/>
      <c r="P12" s="3">
        <f t="shared" si="1"/>
        <v>2792046126</v>
      </c>
    </row>
    <row r="13" spans="1:16" x14ac:dyDescent="0.25">
      <c r="A13" s="230">
        <f t="shared" si="2"/>
        <v>8</v>
      </c>
      <c r="B13" s="1" t="s">
        <v>56</v>
      </c>
      <c r="C13" s="1">
        <f>'C'!R14</f>
        <v>15459636916.75</v>
      </c>
      <c r="D13" s="1">
        <v>0</v>
      </c>
      <c r="E13" s="1">
        <v>0</v>
      </c>
      <c r="F13" s="1"/>
      <c r="G13" s="1">
        <f t="shared" si="0"/>
        <v>0</v>
      </c>
      <c r="H13" s="1"/>
      <c r="I13" s="1"/>
      <c r="J13" s="1"/>
      <c r="K13" s="1">
        <v>0</v>
      </c>
      <c r="L13" s="3"/>
      <c r="M13" s="2"/>
      <c r="N13" s="2"/>
      <c r="O13" s="1"/>
      <c r="P13" s="3">
        <f t="shared" si="1"/>
        <v>15459636916.75</v>
      </c>
    </row>
    <row r="14" spans="1:16" x14ac:dyDescent="0.25">
      <c r="A14" s="230">
        <f t="shared" si="2"/>
        <v>9</v>
      </c>
      <c r="B14" s="1" t="s">
        <v>57</v>
      </c>
      <c r="C14" s="1">
        <f>'C'!R15</f>
        <v>5397584800</v>
      </c>
      <c r="D14" s="1">
        <v>0</v>
      </c>
      <c r="E14" s="1">
        <v>0</v>
      </c>
      <c r="F14" s="164"/>
      <c r="G14" s="1">
        <f t="shared" si="0"/>
        <v>0</v>
      </c>
      <c r="H14" s="1"/>
      <c r="I14" s="1"/>
      <c r="J14" s="1"/>
      <c r="K14" s="1">
        <v>0</v>
      </c>
      <c r="L14" s="3"/>
      <c r="M14" s="2"/>
      <c r="N14" s="2"/>
      <c r="O14" s="1"/>
      <c r="P14" s="3">
        <f t="shared" si="1"/>
        <v>5397584800</v>
      </c>
    </row>
    <row r="15" spans="1:16" x14ac:dyDescent="0.25">
      <c r="A15" s="230">
        <f t="shared" si="2"/>
        <v>10</v>
      </c>
      <c r="B15" s="1" t="s">
        <v>58</v>
      </c>
      <c r="C15" s="1">
        <f>'C'!R16</f>
        <v>10752086283</v>
      </c>
      <c r="D15" s="1">
        <v>0</v>
      </c>
      <c r="E15" s="1">
        <v>0</v>
      </c>
      <c r="F15" s="1"/>
      <c r="G15" s="1">
        <f t="shared" si="0"/>
        <v>0</v>
      </c>
      <c r="H15" s="164"/>
      <c r="I15" s="1"/>
      <c r="J15" s="1">
        <v>520000000</v>
      </c>
      <c r="K15" s="1">
        <v>749226000</v>
      </c>
      <c r="L15" s="3"/>
      <c r="M15" s="2"/>
      <c r="N15" s="2"/>
      <c r="O15" s="1"/>
      <c r="P15" s="3">
        <f t="shared" si="1"/>
        <v>10002860283</v>
      </c>
    </row>
    <row r="16" spans="1:16" x14ac:dyDescent="0.25">
      <c r="A16" s="230">
        <f t="shared" si="2"/>
        <v>11</v>
      </c>
      <c r="B16" s="1" t="s">
        <v>59</v>
      </c>
      <c r="C16" s="1">
        <f>'C'!R17</f>
        <v>360928000</v>
      </c>
      <c r="D16" s="1">
        <v>0</v>
      </c>
      <c r="E16" s="1">
        <v>0</v>
      </c>
      <c r="F16" s="1"/>
      <c r="G16" s="1">
        <f t="shared" si="0"/>
        <v>0</v>
      </c>
      <c r="H16" s="1"/>
      <c r="I16" s="1"/>
      <c r="J16" s="1"/>
      <c r="K16" s="1">
        <v>0</v>
      </c>
      <c r="L16" s="3"/>
      <c r="M16" s="2"/>
      <c r="N16" s="2"/>
      <c r="O16" s="1"/>
      <c r="P16" s="3">
        <f t="shared" si="1"/>
        <v>360928000</v>
      </c>
    </row>
    <row r="17" spans="1:16" x14ac:dyDescent="0.25">
      <c r="A17" s="230">
        <f t="shared" si="2"/>
        <v>12</v>
      </c>
      <c r="B17" s="1" t="s">
        <v>60</v>
      </c>
      <c r="C17" s="1">
        <f>'C'!R18</f>
        <v>6799592198</v>
      </c>
      <c r="D17" s="1">
        <v>0</v>
      </c>
      <c r="E17" s="1">
        <v>0</v>
      </c>
      <c r="F17" s="1"/>
      <c r="G17" s="1">
        <f t="shared" si="0"/>
        <v>0</v>
      </c>
      <c r="H17" s="1"/>
      <c r="I17" s="1"/>
      <c r="J17" s="1"/>
      <c r="K17" s="1">
        <v>0</v>
      </c>
      <c r="L17" s="3"/>
      <c r="M17" s="2"/>
      <c r="N17" s="2"/>
      <c r="O17" s="1"/>
      <c r="P17" s="3">
        <f t="shared" si="1"/>
        <v>6799592198</v>
      </c>
    </row>
    <row r="18" spans="1:16" x14ac:dyDescent="0.25">
      <c r="A18" s="230">
        <f t="shared" si="2"/>
        <v>13</v>
      </c>
      <c r="B18" s="1" t="s">
        <v>61</v>
      </c>
      <c r="C18" s="1">
        <f>'C'!R19</f>
        <v>17205111944</v>
      </c>
      <c r="D18" s="1">
        <v>0</v>
      </c>
      <c r="E18" s="1">
        <v>0</v>
      </c>
      <c r="F18" s="1"/>
      <c r="G18" s="1">
        <f t="shared" si="0"/>
        <v>0</v>
      </c>
      <c r="H18" s="1"/>
      <c r="I18" s="1"/>
      <c r="J18" s="1"/>
      <c r="K18" s="1">
        <v>0</v>
      </c>
      <c r="L18" s="3"/>
      <c r="M18" s="2"/>
      <c r="N18" s="2"/>
      <c r="O18" s="1"/>
      <c r="P18" s="3">
        <f t="shared" si="1"/>
        <v>17205111944</v>
      </c>
    </row>
    <row r="19" spans="1:16" x14ac:dyDescent="0.25">
      <c r="A19" s="230">
        <f t="shared" si="2"/>
        <v>14</v>
      </c>
      <c r="B19" s="1" t="s">
        <v>62</v>
      </c>
      <c r="C19" s="1">
        <f>'C'!R20</f>
        <v>8146313550</v>
      </c>
      <c r="D19" s="1">
        <v>0</v>
      </c>
      <c r="E19" s="1">
        <v>0</v>
      </c>
      <c r="F19" s="1"/>
      <c r="G19" s="1">
        <f t="shared" si="0"/>
        <v>0</v>
      </c>
      <c r="H19" s="1"/>
      <c r="I19" s="1"/>
      <c r="J19" s="1"/>
      <c r="K19" s="1">
        <v>0</v>
      </c>
      <c r="L19" s="3"/>
      <c r="M19" s="2"/>
      <c r="N19" s="2"/>
      <c r="O19" s="1"/>
      <c r="P19" s="3">
        <f t="shared" si="1"/>
        <v>8146313550</v>
      </c>
    </row>
    <row r="20" spans="1:16" x14ac:dyDescent="0.25">
      <c r="A20" s="230">
        <f t="shared" si="2"/>
        <v>15</v>
      </c>
      <c r="B20" s="1" t="s">
        <v>2</v>
      </c>
      <c r="C20" s="1">
        <f>'C'!R21</f>
        <v>26869954000</v>
      </c>
      <c r="D20" s="1">
        <v>0</v>
      </c>
      <c r="E20" s="1">
        <v>0</v>
      </c>
      <c r="F20" s="1"/>
      <c r="G20" s="1">
        <f t="shared" si="0"/>
        <v>0</v>
      </c>
      <c r="H20" s="1"/>
      <c r="I20" s="1"/>
      <c r="J20" s="1"/>
      <c r="K20" s="1">
        <v>0</v>
      </c>
      <c r="L20" s="3"/>
      <c r="M20" s="2"/>
      <c r="N20" s="2"/>
      <c r="O20" s="1"/>
      <c r="P20" s="3">
        <f t="shared" si="1"/>
        <v>26869954000</v>
      </c>
    </row>
    <row r="21" spans="1:16" x14ac:dyDescent="0.25">
      <c r="A21" s="230">
        <f t="shared" si="2"/>
        <v>16</v>
      </c>
      <c r="B21" s="1" t="s">
        <v>63</v>
      </c>
      <c r="C21" s="1">
        <f>'C'!R22</f>
        <v>2782802544</v>
      </c>
      <c r="D21" s="1">
        <v>0</v>
      </c>
      <c r="E21" s="1">
        <v>0</v>
      </c>
      <c r="F21" s="1"/>
      <c r="G21" s="1">
        <f t="shared" si="0"/>
        <v>0</v>
      </c>
      <c r="H21" s="1"/>
      <c r="I21" s="1"/>
      <c r="J21" s="1"/>
      <c r="K21" s="1">
        <v>0</v>
      </c>
      <c r="L21" s="3"/>
      <c r="M21" s="2"/>
      <c r="N21" s="2"/>
      <c r="O21" s="1"/>
      <c r="P21" s="3">
        <f t="shared" si="1"/>
        <v>2782802544</v>
      </c>
    </row>
    <row r="22" spans="1:16" x14ac:dyDescent="0.25">
      <c r="A22" s="230">
        <f t="shared" si="2"/>
        <v>17</v>
      </c>
      <c r="B22" s="1" t="s">
        <v>64</v>
      </c>
      <c r="C22" s="1">
        <f>'C'!R23</f>
        <v>129262000</v>
      </c>
      <c r="D22" s="1">
        <v>0</v>
      </c>
      <c r="E22" s="1">
        <v>0</v>
      </c>
      <c r="F22" s="1"/>
      <c r="G22" s="1">
        <f t="shared" si="0"/>
        <v>0</v>
      </c>
      <c r="H22" s="1"/>
      <c r="I22" s="1"/>
      <c r="J22" s="1"/>
      <c r="K22" s="1">
        <v>0</v>
      </c>
      <c r="L22" s="3"/>
      <c r="M22" s="2"/>
      <c r="N22" s="2"/>
      <c r="O22" s="1"/>
      <c r="P22" s="3">
        <f t="shared" si="1"/>
        <v>129262000</v>
      </c>
    </row>
    <row r="23" spans="1:16" s="165" customFormat="1" x14ac:dyDescent="0.25">
      <c r="A23" s="231">
        <f t="shared" si="2"/>
        <v>18</v>
      </c>
      <c r="B23" s="9" t="s">
        <v>17</v>
      </c>
      <c r="C23" s="1">
        <f>'C'!R24</f>
        <v>24762434485</v>
      </c>
      <c r="D23" s="9">
        <v>0</v>
      </c>
      <c r="E23" s="9">
        <v>0</v>
      </c>
      <c r="F23" s="9"/>
      <c r="G23" s="1">
        <f t="shared" si="0"/>
        <v>0</v>
      </c>
      <c r="H23" s="9"/>
      <c r="I23" s="1"/>
      <c r="J23" s="9"/>
      <c r="K23" s="1">
        <v>0</v>
      </c>
      <c r="L23" s="3"/>
      <c r="M23" s="167"/>
      <c r="N23" s="9"/>
      <c r="O23" s="9"/>
      <c r="P23" s="3">
        <f t="shared" si="1"/>
        <v>24762434485</v>
      </c>
    </row>
    <row r="24" spans="1:16" x14ac:dyDescent="0.25">
      <c r="A24" s="230">
        <f t="shared" si="2"/>
        <v>19</v>
      </c>
      <c r="B24" s="1" t="s">
        <v>65</v>
      </c>
      <c r="C24" s="1">
        <f>'C'!R25</f>
        <v>2614916280</v>
      </c>
      <c r="D24" s="1">
        <v>0</v>
      </c>
      <c r="E24" s="1">
        <v>0</v>
      </c>
      <c r="F24" s="1"/>
      <c r="G24" s="1">
        <f t="shared" si="0"/>
        <v>0</v>
      </c>
      <c r="H24" s="1"/>
      <c r="I24" s="1"/>
      <c r="J24" s="1"/>
      <c r="K24" s="1">
        <v>0</v>
      </c>
      <c r="L24" s="3"/>
      <c r="M24" s="2"/>
      <c r="N24" s="2"/>
      <c r="O24" s="1"/>
      <c r="P24" s="3">
        <f t="shared" si="1"/>
        <v>2614916280</v>
      </c>
    </row>
    <row r="25" spans="1:16" x14ac:dyDescent="0.25">
      <c r="A25" s="230">
        <f t="shared" si="2"/>
        <v>20</v>
      </c>
      <c r="B25" s="1" t="s">
        <v>66</v>
      </c>
      <c r="C25" s="1">
        <f>'C'!R26</f>
        <v>244530000</v>
      </c>
      <c r="D25" s="1">
        <v>0</v>
      </c>
      <c r="E25" s="1">
        <v>0</v>
      </c>
      <c r="F25" s="1"/>
      <c r="G25" s="1">
        <f t="shared" si="0"/>
        <v>0</v>
      </c>
      <c r="H25" s="1"/>
      <c r="I25" s="1"/>
      <c r="J25" s="1"/>
      <c r="K25" s="1">
        <v>0</v>
      </c>
      <c r="L25" s="3"/>
      <c r="M25" s="2"/>
      <c r="N25" s="2"/>
      <c r="O25" s="1"/>
      <c r="P25" s="3">
        <f t="shared" si="1"/>
        <v>244530000</v>
      </c>
    </row>
    <row r="26" spans="1:16" x14ac:dyDescent="0.25">
      <c r="A26" s="230">
        <f t="shared" si="2"/>
        <v>21</v>
      </c>
      <c r="B26" s="1" t="s">
        <v>67</v>
      </c>
      <c r="C26" s="1">
        <f>'C'!R27</f>
        <v>2491749400</v>
      </c>
      <c r="D26" s="1">
        <v>0</v>
      </c>
      <c r="E26" s="1">
        <v>0</v>
      </c>
      <c r="F26" s="1"/>
      <c r="G26" s="1">
        <f t="shared" si="0"/>
        <v>0</v>
      </c>
      <c r="H26" s="1"/>
      <c r="I26" s="1"/>
      <c r="J26" s="1"/>
      <c r="K26" s="1">
        <v>0</v>
      </c>
      <c r="L26" s="3"/>
      <c r="M26" s="2"/>
      <c r="N26" s="2"/>
      <c r="O26" s="1"/>
      <c r="P26" s="3">
        <f t="shared" si="1"/>
        <v>2491749400</v>
      </c>
    </row>
    <row r="27" spans="1:16" s="165" customFormat="1" x14ac:dyDescent="0.25">
      <c r="A27" s="231">
        <f t="shared" si="2"/>
        <v>22</v>
      </c>
      <c r="B27" s="9" t="s">
        <v>68</v>
      </c>
      <c r="C27" s="1">
        <f>'C'!R28</f>
        <v>1493336000</v>
      </c>
      <c r="D27" s="9">
        <v>0</v>
      </c>
      <c r="E27" s="9">
        <v>0</v>
      </c>
      <c r="F27" s="9"/>
      <c r="G27" s="1">
        <f t="shared" si="0"/>
        <v>0</v>
      </c>
      <c r="H27" s="9"/>
      <c r="I27" s="1"/>
      <c r="J27" s="9"/>
      <c r="K27" s="3">
        <v>0</v>
      </c>
      <c r="L27" s="3"/>
      <c r="M27" s="167"/>
      <c r="N27" s="167"/>
      <c r="O27" s="9"/>
      <c r="P27" s="3">
        <f t="shared" si="1"/>
        <v>1493336000</v>
      </c>
    </row>
    <row r="28" spans="1:16" x14ac:dyDescent="0.25">
      <c r="A28" s="230">
        <f t="shared" si="2"/>
        <v>23</v>
      </c>
      <c r="B28" s="1" t="s">
        <v>69</v>
      </c>
      <c r="C28" s="1">
        <f>'C'!R29</f>
        <v>1095068100</v>
      </c>
      <c r="D28" s="1">
        <v>0</v>
      </c>
      <c r="E28" s="1">
        <v>0</v>
      </c>
      <c r="F28" s="1"/>
      <c r="G28" s="1">
        <f t="shared" si="0"/>
        <v>0</v>
      </c>
      <c r="H28" s="1"/>
      <c r="I28" s="1"/>
      <c r="J28" s="1"/>
      <c r="K28" s="1">
        <v>0</v>
      </c>
      <c r="L28" s="3"/>
      <c r="M28" s="2"/>
      <c r="N28" s="2"/>
      <c r="O28" s="1"/>
      <c r="P28" s="3">
        <f t="shared" si="1"/>
        <v>1095068100</v>
      </c>
    </row>
    <row r="29" spans="1:16" x14ac:dyDescent="0.25">
      <c r="A29" s="230">
        <f t="shared" si="2"/>
        <v>24</v>
      </c>
      <c r="B29" s="1" t="s">
        <v>70</v>
      </c>
      <c r="C29" s="1">
        <f>'C'!R30</f>
        <v>9278553676</v>
      </c>
      <c r="D29" s="1">
        <v>0</v>
      </c>
      <c r="E29" s="1">
        <v>0</v>
      </c>
      <c r="F29" s="41"/>
      <c r="G29" s="1">
        <f t="shared" si="0"/>
        <v>0</v>
      </c>
      <c r="H29" s="1"/>
      <c r="I29" s="1"/>
      <c r="J29" s="1">
        <v>225184000</v>
      </c>
      <c r="K29" s="1">
        <v>225184000</v>
      </c>
      <c r="L29" s="3"/>
      <c r="M29" s="2"/>
      <c r="N29" s="2"/>
      <c r="O29" s="1"/>
      <c r="P29" s="3">
        <f t="shared" si="1"/>
        <v>9053369676</v>
      </c>
    </row>
    <row r="30" spans="1:16" x14ac:dyDescent="0.25">
      <c r="A30" s="230">
        <f t="shared" si="2"/>
        <v>25</v>
      </c>
      <c r="B30" s="1" t="s">
        <v>71</v>
      </c>
      <c r="C30" s="1">
        <f>'C'!R31</f>
        <v>1416027000</v>
      </c>
      <c r="D30" s="1">
        <v>0</v>
      </c>
      <c r="E30" s="1">
        <v>0</v>
      </c>
      <c r="F30" s="1"/>
      <c r="G30" s="1">
        <f t="shared" si="0"/>
        <v>0</v>
      </c>
      <c r="H30" s="1"/>
      <c r="I30" s="1"/>
      <c r="J30" s="1"/>
      <c r="K30" s="1">
        <v>0</v>
      </c>
      <c r="L30" s="3"/>
      <c r="M30" s="2"/>
      <c r="N30" s="2"/>
      <c r="O30" s="1"/>
      <c r="P30" s="3">
        <f t="shared" si="1"/>
        <v>1416027000</v>
      </c>
    </row>
    <row r="31" spans="1:16" x14ac:dyDescent="0.25">
      <c r="A31" s="230">
        <f t="shared" si="2"/>
        <v>26</v>
      </c>
      <c r="B31" s="1" t="s">
        <v>72</v>
      </c>
      <c r="C31" s="1">
        <f>'C'!R32</f>
        <v>790478600</v>
      </c>
      <c r="D31" s="1">
        <v>0</v>
      </c>
      <c r="E31" s="1">
        <v>0</v>
      </c>
      <c r="F31" s="1"/>
      <c r="G31" s="1">
        <f t="shared" si="0"/>
        <v>0</v>
      </c>
      <c r="H31" s="1"/>
      <c r="I31" s="1"/>
      <c r="J31" s="1"/>
      <c r="K31" s="1">
        <v>0</v>
      </c>
      <c r="L31" s="3"/>
      <c r="M31" s="2"/>
      <c r="N31" s="2"/>
      <c r="O31" s="1"/>
      <c r="P31" s="3">
        <f t="shared" si="1"/>
        <v>790478600</v>
      </c>
    </row>
    <row r="32" spans="1:16" x14ac:dyDescent="0.25">
      <c r="A32" s="230">
        <f t="shared" si="2"/>
        <v>27</v>
      </c>
      <c r="B32" s="1" t="s">
        <v>7</v>
      </c>
      <c r="C32" s="1">
        <f>'C'!R33</f>
        <v>805764000</v>
      </c>
      <c r="D32" s="1">
        <v>0</v>
      </c>
      <c r="E32" s="1">
        <v>0</v>
      </c>
      <c r="F32" s="1"/>
      <c r="G32" s="1">
        <f t="shared" si="0"/>
        <v>0</v>
      </c>
      <c r="H32" s="1"/>
      <c r="I32" s="1"/>
      <c r="J32" s="1">
        <v>25000000</v>
      </c>
      <c r="K32" s="1">
        <v>25000000</v>
      </c>
      <c r="L32" s="3"/>
      <c r="M32" s="2"/>
      <c r="N32" s="2"/>
      <c r="O32" s="1"/>
      <c r="P32" s="3">
        <f t="shared" si="1"/>
        <v>780764000</v>
      </c>
    </row>
    <row r="33" spans="1:16" x14ac:dyDescent="0.25">
      <c r="A33" s="230">
        <f t="shared" si="2"/>
        <v>28</v>
      </c>
      <c r="B33" s="1" t="s">
        <v>73</v>
      </c>
      <c r="C33" s="1">
        <f>'C'!R34</f>
        <v>3967980900</v>
      </c>
      <c r="D33" s="1">
        <v>0</v>
      </c>
      <c r="E33" s="1">
        <v>0</v>
      </c>
      <c r="F33" s="1"/>
      <c r="G33" s="1">
        <f t="shared" si="0"/>
        <v>0</v>
      </c>
      <c r="H33" s="1"/>
      <c r="I33" s="1"/>
      <c r="J33" s="1"/>
      <c r="K33" s="1">
        <v>0</v>
      </c>
      <c r="L33" s="3"/>
      <c r="M33" s="2"/>
      <c r="N33" s="2"/>
      <c r="O33" s="1">
        <v>0</v>
      </c>
      <c r="P33" s="3">
        <f t="shared" si="1"/>
        <v>3967980900</v>
      </c>
    </row>
    <row r="34" spans="1:16" x14ac:dyDescent="0.25">
      <c r="A34" s="230">
        <f t="shared" si="2"/>
        <v>29</v>
      </c>
      <c r="B34" s="1" t="s">
        <v>74</v>
      </c>
      <c r="C34" s="1">
        <f>'C'!R35</f>
        <v>15368382723.25</v>
      </c>
      <c r="D34" s="1">
        <v>0</v>
      </c>
      <c r="E34" s="1">
        <v>0</v>
      </c>
      <c r="F34" s="1"/>
      <c r="G34" s="1">
        <f t="shared" si="0"/>
        <v>0</v>
      </c>
      <c r="H34" s="1"/>
      <c r="I34" s="1"/>
      <c r="J34" s="1"/>
      <c r="K34" s="1">
        <v>600094501</v>
      </c>
      <c r="L34" s="3"/>
      <c r="M34" s="2"/>
      <c r="N34" s="2"/>
      <c r="O34" s="1">
        <v>972571000</v>
      </c>
      <c r="P34" s="3">
        <f t="shared" si="1"/>
        <v>13795717222.25</v>
      </c>
    </row>
    <row r="35" spans="1:16" x14ac:dyDescent="0.25">
      <c r="A35" s="230">
        <f t="shared" si="2"/>
        <v>30</v>
      </c>
      <c r="B35" s="1" t="s">
        <v>75</v>
      </c>
      <c r="C35" s="1">
        <f>'C'!R36</f>
        <v>5281958318.6999998</v>
      </c>
      <c r="D35" s="1">
        <v>0</v>
      </c>
      <c r="E35" s="1">
        <v>0</v>
      </c>
      <c r="F35" s="41"/>
      <c r="G35" s="1">
        <f t="shared" si="0"/>
        <v>0</v>
      </c>
      <c r="H35" s="1"/>
      <c r="I35" s="1"/>
      <c r="J35" s="1"/>
      <c r="K35" s="1">
        <v>0</v>
      </c>
      <c r="L35" s="3"/>
      <c r="M35" s="2"/>
      <c r="N35" s="2"/>
      <c r="O35" s="1"/>
      <c r="P35" s="3">
        <f t="shared" si="1"/>
        <v>5281958318.6999998</v>
      </c>
    </row>
    <row r="36" spans="1:16" x14ac:dyDescent="0.25">
      <c r="A36" s="230">
        <f t="shared" si="2"/>
        <v>31</v>
      </c>
      <c r="B36" s="1" t="s">
        <v>8</v>
      </c>
      <c r="C36" s="1">
        <f>'C'!R37</f>
        <v>1111435000</v>
      </c>
      <c r="D36" s="1">
        <v>0</v>
      </c>
      <c r="E36" s="1">
        <v>0</v>
      </c>
      <c r="F36" s="1"/>
      <c r="G36" s="1">
        <f t="shared" si="0"/>
        <v>0</v>
      </c>
      <c r="H36" s="1"/>
      <c r="I36" s="1"/>
      <c r="J36" s="1"/>
      <c r="K36" s="1">
        <v>0</v>
      </c>
      <c r="L36" s="3"/>
      <c r="M36" s="2"/>
      <c r="N36" s="2"/>
      <c r="O36" s="1"/>
      <c r="P36" s="3">
        <f t="shared" si="1"/>
        <v>1111435000</v>
      </c>
    </row>
    <row r="37" spans="1:16" x14ac:dyDescent="0.25">
      <c r="A37" s="230">
        <f t="shared" si="2"/>
        <v>32</v>
      </c>
      <c r="B37" s="1" t="s">
        <v>9</v>
      </c>
      <c r="C37" s="1">
        <f>'C'!R38</f>
        <v>732428000</v>
      </c>
      <c r="D37" s="1">
        <v>0</v>
      </c>
      <c r="E37" s="1">
        <v>0</v>
      </c>
      <c r="F37" s="1"/>
      <c r="G37" s="1">
        <f t="shared" si="0"/>
        <v>0</v>
      </c>
      <c r="H37" s="1"/>
      <c r="I37" s="1"/>
      <c r="J37" s="1"/>
      <c r="K37" s="1">
        <v>0</v>
      </c>
      <c r="L37" s="3"/>
      <c r="M37" s="2"/>
      <c r="N37" s="2"/>
      <c r="O37" s="1"/>
      <c r="P37" s="3">
        <f t="shared" si="1"/>
        <v>732428000</v>
      </c>
    </row>
    <row r="38" spans="1:16" x14ac:dyDescent="0.25">
      <c r="A38" s="230">
        <f t="shared" si="2"/>
        <v>33</v>
      </c>
      <c r="B38" s="1" t="s">
        <v>10</v>
      </c>
      <c r="C38" s="1">
        <f>'C'!R39</f>
        <v>495771000</v>
      </c>
      <c r="D38" s="1">
        <v>0</v>
      </c>
      <c r="E38" s="1">
        <v>0</v>
      </c>
      <c r="F38" s="1"/>
      <c r="G38" s="1">
        <f t="shared" si="0"/>
        <v>0</v>
      </c>
      <c r="H38" s="1"/>
      <c r="I38" s="1"/>
      <c r="J38" s="1"/>
      <c r="K38" s="1">
        <v>0</v>
      </c>
      <c r="L38" s="3"/>
      <c r="M38" s="2"/>
      <c r="N38" s="2"/>
      <c r="O38" s="1"/>
      <c r="P38" s="3">
        <f t="shared" si="1"/>
        <v>495771000</v>
      </c>
    </row>
    <row r="39" spans="1:16" s="165" customFormat="1" x14ac:dyDescent="0.25">
      <c r="A39" s="231">
        <f t="shared" si="2"/>
        <v>34</v>
      </c>
      <c r="B39" s="9" t="s">
        <v>12</v>
      </c>
      <c r="C39" s="1">
        <f>'C'!R40</f>
        <v>3971350000</v>
      </c>
      <c r="D39" s="9">
        <v>0</v>
      </c>
      <c r="E39" s="9">
        <v>0</v>
      </c>
      <c r="F39" s="9"/>
      <c r="G39" s="1">
        <f t="shared" si="0"/>
        <v>0</v>
      </c>
      <c r="H39" s="9"/>
      <c r="I39" s="1"/>
      <c r="J39" s="9"/>
      <c r="K39" s="1">
        <v>4484000</v>
      </c>
      <c r="L39" s="3"/>
      <c r="M39" s="167"/>
      <c r="N39" s="167"/>
      <c r="O39" s="9"/>
      <c r="P39" s="3">
        <f t="shared" si="1"/>
        <v>3966866000</v>
      </c>
    </row>
    <row r="40" spans="1:16" x14ac:dyDescent="0.25">
      <c r="A40" s="230">
        <f t="shared" si="2"/>
        <v>35</v>
      </c>
      <c r="B40" s="1" t="s">
        <v>11</v>
      </c>
      <c r="C40" s="1">
        <f>'C'!R41</f>
        <v>3956083000</v>
      </c>
      <c r="D40" s="1">
        <v>0</v>
      </c>
      <c r="E40" s="1">
        <v>0</v>
      </c>
      <c r="F40" s="1"/>
      <c r="G40" s="1">
        <f t="shared" si="0"/>
        <v>0</v>
      </c>
      <c r="H40" s="1"/>
      <c r="I40" s="1"/>
      <c r="J40" s="1"/>
      <c r="K40" s="1">
        <v>0</v>
      </c>
      <c r="L40" s="3"/>
      <c r="M40" s="2"/>
      <c r="N40" s="2"/>
      <c r="O40" s="1"/>
      <c r="P40" s="3">
        <f t="shared" si="1"/>
        <v>3956083000</v>
      </c>
    </row>
    <row r="41" spans="1:16" x14ac:dyDescent="0.25">
      <c r="A41" s="230">
        <f t="shared" si="2"/>
        <v>36</v>
      </c>
      <c r="B41" s="1" t="s">
        <v>13</v>
      </c>
      <c r="C41" s="1">
        <f>'C'!R42</f>
        <v>1444103500</v>
      </c>
      <c r="D41" s="1">
        <v>0</v>
      </c>
      <c r="E41" s="1">
        <v>0</v>
      </c>
      <c r="F41" s="1"/>
      <c r="G41" s="1">
        <f t="shared" si="0"/>
        <v>0</v>
      </c>
      <c r="H41" s="1"/>
      <c r="I41" s="1"/>
      <c r="J41" s="1"/>
      <c r="K41" s="1">
        <v>0</v>
      </c>
      <c r="L41" s="3"/>
      <c r="M41" s="2"/>
      <c r="N41" s="2"/>
      <c r="O41" s="1"/>
      <c r="P41" s="3">
        <f t="shared" si="1"/>
        <v>1444103500</v>
      </c>
    </row>
    <row r="42" spans="1:16" x14ac:dyDescent="0.25">
      <c r="A42" s="230">
        <f t="shared" si="2"/>
        <v>37</v>
      </c>
      <c r="B42" s="1" t="s">
        <v>14</v>
      </c>
      <c r="C42" s="1">
        <f>'C'!R43</f>
        <v>3620439000</v>
      </c>
      <c r="D42" s="1">
        <v>0</v>
      </c>
      <c r="E42" s="1">
        <v>0</v>
      </c>
      <c r="F42" s="1"/>
      <c r="G42" s="1">
        <f t="shared" si="0"/>
        <v>0</v>
      </c>
      <c r="H42" s="1"/>
      <c r="I42" s="1"/>
      <c r="J42" s="1"/>
      <c r="K42" s="1">
        <v>0</v>
      </c>
      <c r="L42" s="3"/>
      <c r="M42" s="2"/>
      <c r="N42" s="2"/>
      <c r="O42" s="1"/>
      <c r="P42" s="3">
        <f t="shared" si="1"/>
        <v>3620439000</v>
      </c>
    </row>
    <row r="43" spans="1:16" x14ac:dyDescent="0.25">
      <c r="A43" s="230">
        <f t="shared" si="2"/>
        <v>38</v>
      </c>
      <c r="B43" s="1" t="s">
        <v>16</v>
      </c>
      <c r="C43" s="1">
        <f>'C'!R44</f>
        <v>1453973900</v>
      </c>
      <c r="D43" s="1">
        <v>0</v>
      </c>
      <c r="E43" s="1">
        <v>0</v>
      </c>
      <c r="F43" s="1"/>
      <c r="G43" s="1">
        <f t="shared" si="0"/>
        <v>0</v>
      </c>
      <c r="H43" s="1"/>
      <c r="I43" s="1"/>
      <c r="J43" s="1"/>
      <c r="K43" s="1">
        <v>0</v>
      </c>
      <c r="L43" s="3"/>
      <c r="M43" s="2"/>
      <c r="N43" s="2"/>
      <c r="O43" s="1"/>
      <c r="P43" s="3">
        <f t="shared" si="1"/>
        <v>1453973900</v>
      </c>
    </row>
    <row r="44" spans="1:16" x14ac:dyDescent="0.25">
      <c r="A44" s="230">
        <f t="shared" si="2"/>
        <v>39</v>
      </c>
      <c r="B44" s="1" t="s">
        <v>15</v>
      </c>
      <c r="C44" s="1">
        <f>'C'!R45</f>
        <v>2125195238.9000001</v>
      </c>
      <c r="D44" s="1">
        <v>0</v>
      </c>
      <c r="E44" s="1">
        <v>0</v>
      </c>
      <c r="F44" s="1"/>
      <c r="G44" s="1">
        <f t="shared" si="0"/>
        <v>0</v>
      </c>
      <c r="H44" s="1"/>
      <c r="I44" s="1"/>
      <c r="J44" s="1"/>
      <c r="K44" s="1">
        <v>0</v>
      </c>
      <c r="L44" s="3"/>
      <c r="M44" s="2"/>
      <c r="N44" s="2"/>
      <c r="O44" s="1"/>
      <c r="P44" s="3">
        <f t="shared" si="1"/>
        <v>2125195238.9000001</v>
      </c>
    </row>
    <row r="45" spans="1:16" x14ac:dyDescent="0.25">
      <c r="A45" s="230">
        <f t="shared" si="2"/>
        <v>40</v>
      </c>
      <c r="B45" s="1" t="s">
        <v>4</v>
      </c>
      <c r="C45" s="1">
        <f>'C'!R46</f>
        <v>115178022231.22</v>
      </c>
      <c r="D45" s="1">
        <v>0</v>
      </c>
      <c r="E45" s="1">
        <v>0</v>
      </c>
      <c r="F45" s="1"/>
      <c r="G45" s="1">
        <f t="shared" si="0"/>
        <v>0</v>
      </c>
      <c r="H45" s="1"/>
      <c r="I45" s="1"/>
      <c r="J45" s="1">
        <v>342750000</v>
      </c>
      <c r="K45" s="1">
        <v>0</v>
      </c>
      <c r="L45" s="3"/>
      <c r="M45" s="2"/>
      <c r="N45" s="2"/>
      <c r="O45" s="1"/>
      <c r="P45" s="3">
        <f t="shared" si="1"/>
        <v>115178022231.22</v>
      </c>
    </row>
    <row r="46" spans="1:16" x14ac:dyDescent="0.25">
      <c r="A46" s="230">
        <f t="shared" si="2"/>
        <v>41</v>
      </c>
      <c r="B46" s="1" t="s">
        <v>76</v>
      </c>
      <c r="C46" s="1">
        <f>'C'!R47</f>
        <v>908655920</v>
      </c>
      <c r="D46" s="1">
        <v>0</v>
      </c>
      <c r="E46" s="1">
        <v>0</v>
      </c>
      <c r="F46" s="1"/>
      <c r="G46" s="1">
        <f t="shared" si="0"/>
        <v>0</v>
      </c>
      <c r="H46" s="1"/>
      <c r="I46" s="1"/>
      <c r="J46" s="1"/>
      <c r="K46" s="1">
        <v>0</v>
      </c>
      <c r="L46" s="3"/>
      <c r="M46" s="2"/>
      <c r="N46" s="2"/>
      <c r="O46" s="1"/>
      <c r="P46" s="3">
        <f t="shared" si="1"/>
        <v>908655920</v>
      </c>
    </row>
    <row r="47" spans="1:16" x14ac:dyDescent="0.25">
      <c r="A47" s="230">
        <f t="shared" si="2"/>
        <v>42</v>
      </c>
      <c r="B47" s="1" t="s">
        <v>5</v>
      </c>
      <c r="C47" s="1">
        <f>'C'!R48</f>
        <v>937719605</v>
      </c>
      <c r="D47" s="1">
        <v>0</v>
      </c>
      <c r="E47" s="1">
        <v>0</v>
      </c>
      <c r="F47" s="1"/>
      <c r="G47" s="1">
        <f t="shared" si="0"/>
        <v>0</v>
      </c>
      <c r="H47" s="1"/>
      <c r="I47" s="1"/>
      <c r="J47" s="1"/>
      <c r="K47" s="1">
        <v>0</v>
      </c>
      <c r="L47" s="2"/>
      <c r="M47" s="2"/>
      <c r="N47" s="2"/>
      <c r="O47" s="1"/>
      <c r="P47" s="3">
        <f t="shared" si="1"/>
        <v>937719605</v>
      </c>
    </row>
    <row r="48" spans="1:16" s="10" customFormat="1" ht="25.5" customHeight="1" x14ac:dyDescent="0.25">
      <c r="A48" s="284" t="s">
        <v>24</v>
      </c>
      <c r="B48" s="284"/>
      <c r="C48" s="28">
        <f>SUM(C6:C47)</f>
        <v>811236066884.63269</v>
      </c>
      <c r="D48" s="28">
        <f t="shared" ref="D48:P48" si="3">SUM(D6:D47)</f>
        <v>0</v>
      </c>
      <c r="E48" s="28">
        <f t="shared" si="3"/>
        <v>0</v>
      </c>
      <c r="F48" s="28">
        <f t="shared" si="3"/>
        <v>0</v>
      </c>
      <c r="G48" s="28">
        <f t="shared" si="3"/>
        <v>0</v>
      </c>
      <c r="H48" s="28">
        <f t="shared" si="3"/>
        <v>0</v>
      </c>
      <c r="I48" s="28">
        <f t="shared" si="3"/>
        <v>0</v>
      </c>
      <c r="J48" s="28">
        <f t="shared" si="3"/>
        <v>6702076858.3663998</v>
      </c>
      <c r="K48" s="28">
        <f t="shared" si="3"/>
        <v>13715311640.66</v>
      </c>
      <c r="L48" s="28">
        <f t="shared" si="3"/>
        <v>0</v>
      </c>
      <c r="M48" s="28">
        <f t="shared" si="3"/>
        <v>0</v>
      </c>
      <c r="N48" s="28">
        <f t="shared" si="3"/>
        <v>0</v>
      </c>
      <c r="O48" s="28">
        <f t="shared" si="3"/>
        <v>18429681377.369999</v>
      </c>
      <c r="P48" s="28">
        <f t="shared" si="3"/>
        <v>779091073866.60278</v>
      </c>
    </row>
    <row r="49" spans="3:17" x14ac:dyDescent="0.25">
      <c r="C49" s="7">
        <v>811236066884.63269</v>
      </c>
      <c r="K49" s="7">
        <v>13715311640.66</v>
      </c>
      <c r="O49" s="7">
        <v>18429681377.369999</v>
      </c>
      <c r="P49" s="7">
        <v>776960480070.68909</v>
      </c>
    </row>
    <row r="50" spans="3:17" x14ac:dyDescent="0.25">
      <c r="C50" s="7">
        <f>C48-C49</f>
        <v>0</v>
      </c>
      <c r="K50" s="7">
        <f>K48-K49</f>
        <v>0</v>
      </c>
      <c r="O50" s="4">
        <f>O48-O49</f>
        <v>0</v>
      </c>
      <c r="P50" s="4">
        <f>P48-P49</f>
        <v>2130593795.9136963</v>
      </c>
      <c r="Q50" s="5" t="s">
        <v>117</v>
      </c>
    </row>
  </sheetData>
  <mergeCells count="2">
    <mergeCell ref="A1:I1"/>
    <mergeCell ref="A48:B48"/>
  </mergeCells>
  <pageMargins left="0.7" right="0.7" top="0.75" bottom="0.75" header="0.3" footer="0.3"/>
  <pageSetup paperSize="5" scale="7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50"/>
  <sheetViews>
    <sheetView zoomScale="70" zoomScaleNormal="70" workbookViewId="0">
      <selection activeCell="D4" sqref="D4:P4"/>
    </sheetView>
  </sheetViews>
  <sheetFormatPr defaultRowHeight="15" x14ac:dyDescent="0.25"/>
  <cols>
    <col min="1" max="1" width="7.140625" style="20" customWidth="1"/>
    <col min="2" max="2" width="62.140625" style="20" customWidth="1"/>
    <col min="3" max="3" width="26" style="20" customWidth="1"/>
    <col min="4" max="4" width="20" style="20" customWidth="1"/>
    <col min="5" max="5" width="24.28515625" style="20" bestFit="1" customWidth="1"/>
    <col min="6" max="6" width="28.7109375" style="19" bestFit="1" customWidth="1"/>
    <col min="7" max="7" width="28.7109375" style="19" customWidth="1"/>
    <col min="8" max="8" width="25.42578125" style="19" customWidth="1"/>
    <col min="9" max="9" width="28.5703125" style="20" customWidth="1"/>
    <col min="10" max="10" width="23.28515625" style="20" customWidth="1"/>
    <col min="11" max="11" width="20.140625" style="19" customWidth="1"/>
    <col min="12" max="12" width="24.28515625" style="20" customWidth="1"/>
    <col min="13" max="13" width="15.42578125" style="20" bestFit="1" customWidth="1"/>
    <col min="14" max="14" width="26" style="20" customWidth="1"/>
    <col min="15" max="15" width="17.7109375" style="20" customWidth="1"/>
    <col min="16" max="16" width="27.42578125" style="20" customWidth="1"/>
    <col min="17" max="16384" width="9.140625" style="20"/>
  </cols>
  <sheetData>
    <row r="1" spans="1:16" x14ac:dyDescent="0.25">
      <c r="A1" s="297" t="s">
        <v>28</v>
      </c>
      <c r="B1" s="297"/>
      <c r="C1" s="297"/>
      <c r="D1" s="297"/>
      <c r="E1" s="297"/>
      <c r="F1" s="297"/>
      <c r="G1" s="297"/>
      <c r="H1" s="297"/>
      <c r="I1" s="297"/>
    </row>
    <row r="3" spans="1:16" x14ac:dyDescent="0.25">
      <c r="C3" s="21"/>
    </row>
    <row r="4" spans="1:16" ht="73.5" customHeight="1" x14ac:dyDescent="0.25">
      <c r="A4" s="186" t="s">
        <v>18</v>
      </c>
      <c r="B4" s="186" t="s">
        <v>29</v>
      </c>
      <c r="C4" s="186" t="s">
        <v>104</v>
      </c>
      <c r="D4" s="202" t="s">
        <v>35</v>
      </c>
      <c r="E4" s="202" t="s">
        <v>106</v>
      </c>
      <c r="F4" s="202" t="s">
        <v>107</v>
      </c>
      <c r="G4" s="217" t="s">
        <v>108</v>
      </c>
      <c r="H4" s="219" t="s">
        <v>111</v>
      </c>
      <c r="I4" s="219" t="s">
        <v>41</v>
      </c>
      <c r="J4" s="203" t="s">
        <v>109</v>
      </c>
      <c r="K4" s="203" t="s">
        <v>110</v>
      </c>
      <c r="L4" s="223" t="s">
        <v>112</v>
      </c>
      <c r="M4" s="223" t="s">
        <v>41</v>
      </c>
      <c r="N4" s="203" t="s">
        <v>80</v>
      </c>
      <c r="O4" s="203" t="s">
        <v>34</v>
      </c>
      <c r="P4" s="200" t="s">
        <v>116</v>
      </c>
    </row>
    <row r="5" spans="1:16" x14ac:dyDescent="0.25">
      <c r="A5" s="186">
        <v>1</v>
      </c>
      <c r="B5" s="186">
        <v>2</v>
      </c>
      <c r="C5" s="186">
        <v>3</v>
      </c>
      <c r="D5" s="186">
        <v>4</v>
      </c>
      <c r="E5" s="186">
        <v>5</v>
      </c>
      <c r="F5" s="186">
        <v>6</v>
      </c>
      <c r="G5" s="186"/>
      <c r="H5" s="186">
        <v>7</v>
      </c>
      <c r="I5" s="186">
        <v>8</v>
      </c>
      <c r="J5" s="22"/>
      <c r="K5" s="82"/>
      <c r="L5" s="22"/>
      <c r="M5" s="22"/>
      <c r="N5" s="22"/>
      <c r="O5" s="22"/>
      <c r="P5" s="22"/>
    </row>
    <row r="6" spans="1:16" x14ac:dyDescent="0.25">
      <c r="A6" s="31">
        <v>1</v>
      </c>
      <c r="B6" s="22" t="s">
        <v>1</v>
      </c>
      <c r="C6" s="23">
        <f>D!R7</f>
        <v>1454980160</v>
      </c>
      <c r="D6" s="23"/>
      <c r="E6" s="23"/>
      <c r="F6" s="52"/>
      <c r="G6" s="52"/>
      <c r="H6" s="52"/>
      <c r="I6" s="23"/>
      <c r="J6" s="82">
        <v>21000000</v>
      </c>
      <c r="K6" s="82">
        <v>0</v>
      </c>
      <c r="L6" s="23"/>
      <c r="M6" s="22"/>
      <c r="N6" s="22"/>
      <c r="O6" s="22"/>
      <c r="P6" s="23">
        <f>C6-G6-K6-N6-O6</f>
        <v>1454980160</v>
      </c>
    </row>
    <row r="7" spans="1:16" x14ac:dyDescent="0.25">
      <c r="A7" s="31">
        <f>A6+1</f>
        <v>2</v>
      </c>
      <c r="B7" s="22" t="s">
        <v>0</v>
      </c>
      <c r="C7" s="23">
        <f>D!R8</f>
        <v>564399650</v>
      </c>
      <c r="D7" s="23"/>
      <c r="E7" s="23"/>
      <c r="F7" s="52"/>
      <c r="G7" s="52"/>
      <c r="H7" s="52"/>
      <c r="I7" s="23"/>
      <c r="J7" s="82"/>
      <c r="K7" s="82">
        <v>0</v>
      </c>
      <c r="L7" s="23"/>
      <c r="M7" s="22"/>
      <c r="N7" s="22"/>
      <c r="O7" s="22"/>
      <c r="P7" s="23">
        <f t="shared" ref="P7:P47" si="0">C7-G7-K7-N7-O7</f>
        <v>564399650</v>
      </c>
    </row>
    <row r="8" spans="1:16" x14ac:dyDescent="0.25">
      <c r="A8" s="31">
        <f t="shared" ref="A8:A47" si="1">A7+1</f>
        <v>3</v>
      </c>
      <c r="B8" s="22" t="s">
        <v>6</v>
      </c>
      <c r="C8" s="23">
        <f>D!R9</f>
        <v>0</v>
      </c>
      <c r="D8" s="23"/>
      <c r="E8" s="23"/>
      <c r="F8" s="52"/>
      <c r="G8" s="52"/>
      <c r="H8" s="52"/>
      <c r="I8" s="23"/>
      <c r="J8" s="82"/>
      <c r="K8" s="82">
        <v>0</v>
      </c>
      <c r="L8" s="23"/>
      <c r="M8" s="22"/>
      <c r="N8" s="22"/>
      <c r="O8" s="22"/>
      <c r="P8" s="23">
        <f t="shared" si="0"/>
        <v>0</v>
      </c>
    </row>
    <row r="9" spans="1:16" x14ac:dyDescent="0.25">
      <c r="A9" s="31">
        <f t="shared" si="1"/>
        <v>4</v>
      </c>
      <c r="B9" s="22" t="s">
        <v>53</v>
      </c>
      <c r="C9" s="23">
        <f>D!R10</f>
        <v>1805809738.5</v>
      </c>
      <c r="D9" s="23"/>
      <c r="E9" s="23"/>
      <c r="F9" s="52"/>
      <c r="G9" s="52"/>
      <c r="H9" s="52"/>
      <c r="I9" s="23"/>
      <c r="J9" s="82">
        <v>2926000</v>
      </c>
      <c r="K9" s="82">
        <v>31652767.800000001</v>
      </c>
      <c r="L9" s="23"/>
      <c r="M9" s="22"/>
      <c r="N9" s="22"/>
      <c r="O9" s="22"/>
      <c r="P9" s="23">
        <f t="shared" si="0"/>
        <v>1774156970.7</v>
      </c>
    </row>
    <row r="10" spans="1:16" x14ac:dyDescent="0.25">
      <c r="A10" s="31">
        <f t="shared" si="1"/>
        <v>5</v>
      </c>
      <c r="B10" s="22" t="s">
        <v>54</v>
      </c>
      <c r="C10" s="23">
        <f>D!R11</f>
        <v>18905850</v>
      </c>
      <c r="D10" s="23"/>
      <c r="E10" s="23"/>
      <c r="F10" s="52"/>
      <c r="G10" s="52"/>
      <c r="H10" s="52"/>
      <c r="I10" s="23"/>
      <c r="J10" s="82"/>
      <c r="K10" s="82">
        <v>0</v>
      </c>
      <c r="L10" s="23"/>
      <c r="M10" s="22"/>
      <c r="N10" s="22"/>
      <c r="O10" s="22"/>
      <c r="P10" s="23">
        <f t="shared" si="0"/>
        <v>18905850</v>
      </c>
    </row>
    <row r="11" spans="1:16" x14ac:dyDescent="0.25">
      <c r="A11" s="31">
        <f t="shared" si="1"/>
        <v>6</v>
      </c>
      <c r="B11" s="22" t="s">
        <v>3</v>
      </c>
      <c r="C11" s="23">
        <f>D!R12</f>
        <v>9091815874.8299999</v>
      </c>
      <c r="D11" s="23"/>
      <c r="E11" s="23"/>
      <c r="F11" s="52"/>
      <c r="G11" s="52"/>
      <c r="H11" s="52"/>
      <c r="I11" s="23"/>
      <c r="J11" s="82"/>
      <c r="K11" s="82">
        <v>16759600</v>
      </c>
      <c r="L11" s="23"/>
      <c r="M11" s="22"/>
      <c r="N11" s="22"/>
      <c r="O11" s="22"/>
      <c r="P11" s="23">
        <f t="shared" si="0"/>
        <v>9075056274.8299999</v>
      </c>
    </row>
    <row r="12" spans="1:16" x14ac:dyDescent="0.25">
      <c r="A12" s="31">
        <f t="shared" si="1"/>
        <v>7</v>
      </c>
      <c r="B12" s="22" t="s">
        <v>55</v>
      </c>
      <c r="C12" s="23">
        <f>D!R13</f>
        <v>34437945</v>
      </c>
      <c r="D12" s="23"/>
      <c r="E12" s="23"/>
      <c r="F12" s="52"/>
      <c r="G12" s="52"/>
      <c r="H12" s="52"/>
      <c r="I12" s="23"/>
      <c r="J12" s="82"/>
      <c r="K12" s="82">
        <v>0</v>
      </c>
      <c r="L12" s="23"/>
      <c r="M12" s="22"/>
      <c r="N12" s="22"/>
      <c r="O12" s="22"/>
      <c r="P12" s="23">
        <f t="shared" si="0"/>
        <v>34437945</v>
      </c>
    </row>
    <row r="13" spans="1:16" ht="14.25" customHeight="1" x14ac:dyDescent="0.25">
      <c r="A13" s="31">
        <f t="shared" si="1"/>
        <v>8</v>
      </c>
      <c r="B13" s="22" t="s">
        <v>56</v>
      </c>
      <c r="C13" s="23">
        <f>D!R14</f>
        <v>4948323676</v>
      </c>
      <c r="D13" s="23"/>
      <c r="E13" s="23"/>
      <c r="F13" s="52"/>
      <c r="G13" s="52"/>
      <c r="H13" s="52"/>
      <c r="I13" s="23"/>
      <c r="J13" s="82"/>
      <c r="K13" s="82">
        <v>0</v>
      </c>
      <c r="L13" s="23"/>
      <c r="M13" s="22"/>
      <c r="N13" s="22"/>
      <c r="O13" s="22"/>
      <c r="P13" s="23">
        <f t="shared" si="0"/>
        <v>4948323676</v>
      </c>
    </row>
    <row r="14" spans="1:16" x14ac:dyDescent="0.25">
      <c r="A14" s="31">
        <f t="shared" si="1"/>
        <v>9</v>
      </c>
      <c r="B14" s="22" t="s">
        <v>57</v>
      </c>
      <c r="C14" s="23">
        <f>D!R15</f>
        <v>918548874527.9043</v>
      </c>
      <c r="D14" s="23"/>
      <c r="E14" s="23"/>
      <c r="F14" s="52"/>
      <c r="G14" s="52"/>
      <c r="H14" s="52"/>
      <c r="I14" s="23"/>
      <c r="J14" s="82">
        <v>0</v>
      </c>
      <c r="K14" s="82">
        <v>0</v>
      </c>
      <c r="L14" s="23"/>
      <c r="M14" s="23"/>
      <c r="N14" s="22"/>
      <c r="O14" s="22"/>
      <c r="P14" s="23">
        <f t="shared" si="0"/>
        <v>918548874527.9043</v>
      </c>
    </row>
    <row r="15" spans="1:16" x14ac:dyDescent="0.25">
      <c r="A15" s="31">
        <f t="shared" si="1"/>
        <v>10</v>
      </c>
      <c r="B15" s="22" t="s">
        <v>58</v>
      </c>
      <c r="C15" s="23">
        <f>D!R16</f>
        <v>1213410748.3</v>
      </c>
      <c r="D15" s="23"/>
      <c r="E15" s="23"/>
      <c r="F15" s="52"/>
      <c r="G15" s="52"/>
      <c r="H15" s="52"/>
      <c r="I15" s="23"/>
      <c r="J15" s="82">
        <v>296133235.30000001</v>
      </c>
      <c r="K15" s="82">
        <v>420701235.30000001</v>
      </c>
      <c r="L15" s="23"/>
      <c r="M15" s="22"/>
      <c r="N15" s="22"/>
      <c r="O15" s="22"/>
      <c r="P15" s="23">
        <f t="shared" si="0"/>
        <v>792709513</v>
      </c>
    </row>
    <row r="16" spans="1:16" x14ac:dyDescent="0.25">
      <c r="A16" s="31">
        <f t="shared" si="1"/>
        <v>11</v>
      </c>
      <c r="B16" s="22" t="s">
        <v>59</v>
      </c>
      <c r="C16" s="23">
        <f>D!R17</f>
        <v>35375800</v>
      </c>
      <c r="D16" s="23"/>
      <c r="E16" s="23"/>
      <c r="F16" s="52"/>
      <c r="G16" s="52"/>
      <c r="H16" s="52"/>
      <c r="I16" s="23"/>
      <c r="J16" s="82"/>
      <c r="K16" s="82">
        <v>0</v>
      </c>
      <c r="L16" s="23"/>
      <c r="M16" s="22"/>
      <c r="N16" s="22"/>
      <c r="O16" s="22"/>
      <c r="P16" s="23">
        <f t="shared" si="0"/>
        <v>35375800</v>
      </c>
    </row>
    <row r="17" spans="1:16" x14ac:dyDescent="0.25">
      <c r="A17" s="31">
        <f t="shared" si="1"/>
        <v>12</v>
      </c>
      <c r="B17" s="22" t="s">
        <v>60</v>
      </c>
      <c r="C17" s="23">
        <f>D!R18</f>
        <v>34107600</v>
      </c>
      <c r="D17" s="23"/>
      <c r="E17" s="23"/>
      <c r="F17" s="52"/>
      <c r="G17" s="52"/>
      <c r="H17" s="52"/>
      <c r="I17" s="23"/>
      <c r="J17" s="82"/>
      <c r="K17" s="82">
        <v>0</v>
      </c>
      <c r="L17" s="23"/>
      <c r="M17" s="22"/>
      <c r="N17" s="22"/>
      <c r="O17" s="22"/>
      <c r="P17" s="23">
        <f t="shared" si="0"/>
        <v>34107600</v>
      </c>
    </row>
    <row r="18" spans="1:16" s="50" customFormat="1" x14ac:dyDescent="0.25">
      <c r="A18" s="46">
        <f t="shared" si="1"/>
        <v>13</v>
      </c>
      <c r="B18" s="47" t="s">
        <v>61</v>
      </c>
      <c r="C18" s="23">
        <f>D!R19</f>
        <v>2488980950</v>
      </c>
      <c r="D18" s="48"/>
      <c r="E18" s="48"/>
      <c r="F18" s="49"/>
      <c r="G18" s="49"/>
      <c r="H18" s="49"/>
      <c r="I18" s="23"/>
      <c r="J18" s="49"/>
      <c r="K18" s="49">
        <v>0</v>
      </c>
      <c r="L18" s="23"/>
      <c r="M18" s="47"/>
      <c r="N18" s="47"/>
      <c r="O18" s="47"/>
      <c r="P18" s="23">
        <f t="shared" si="0"/>
        <v>2488980950</v>
      </c>
    </row>
    <row r="19" spans="1:16" x14ac:dyDescent="0.25">
      <c r="A19" s="31">
        <f t="shared" si="1"/>
        <v>14</v>
      </c>
      <c r="B19" s="22" t="s">
        <v>62</v>
      </c>
      <c r="C19" s="23">
        <f>D!R20</f>
        <v>10430508835.18</v>
      </c>
      <c r="D19" s="23"/>
      <c r="E19" s="23"/>
      <c r="F19" s="52"/>
      <c r="G19" s="52"/>
      <c r="H19" s="52"/>
      <c r="I19" s="23"/>
      <c r="J19" s="82"/>
      <c r="K19" s="82">
        <v>0</v>
      </c>
      <c r="L19" s="23"/>
      <c r="M19" s="22"/>
      <c r="N19" s="22"/>
      <c r="O19" s="22"/>
      <c r="P19" s="23">
        <f t="shared" si="0"/>
        <v>10430508835.18</v>
      </c>
    </row>
    <row r="20" spans="1:16" x14ac:dyDescent="0.25">
      <c r="A20" s="31">
        <f t="shared" si="1"/>
        <v>15</v>
      </c>
      <c r="B20" s="22" t="s">
        <v>2</v>
      </c>
      <c r="C20" s="23">
        <f>D!R21</f>
        <v>9704778000</v>
      </c>
      <c r="D20" s="23"/>
      <c r="E20" s="23"/>
      <c r="F20" s="52"/>
      <c r="G20" s="52"/>
      <c r="H20" s="52"/>
      <c r="I20" s="23"/>
      <c r="J20" s="82"/>
      <c r="K20" s="82">
        <v>0</v>
      </c>
      <c r="L20" s="23"/>
      <c r="M20" s="22"/>
      <c r="N20" s="22"/>
      <c r="O20" s="22"/>
      <c r="P20" s="23">
        <f t="shared" si="0"/>
        <v>9704778000</v>
      </c>
    </row>
    <row r="21" spans="1:16" x14ac:dyDescent="0.25">
      <c r="A21" s="31">
        <f t="shared" si="1"/>
        <v>16</v>
      </c>
      <c r="B21" s="22" t="s">
        <v>63</v>
      </c>
      <c r="C21" s="23">
        <f>D!R22</f>
        <v>209176066</v>
      </c>
      <c r="D21" s="23"/>
      <c r="E21" s="23"/>
      <c r="F21" s="52"/>
      <c r="G21" s="52"/>
      <c r="H21" s="52"/>
      <c r="I21" s="23"/>
      <c r="J21" s="82"/>
      <c r="K21" s="82">
        <v>0</v>
      </c>
      <c r="L21" s="23"/>
      <c r="M21" s="22"/>
      <c r="N21" s="22"/>
      <c r="O21" s="22"/>
      <c r="P21" s="23">
        <f t="shared" si="0"/>
        <v>209176066</v>
      </c>
    </row>
    <row r="22" spans="1:16" x14ac:dyDescent="0.25">
      <c r="A22" s="31">
        <f t="shared" si="1"/>
        <v>17</v>
      </c>
      <c r="B22" s="22" t="s">
        <v>64</v>
      </c>
      <c r="C22" s="23">
        <f>D!R23</f>
        <v>372154267</v>
      </c>
      <c r="D22" s="23"/>
      <c r="E22" s="23"/>
      <c r="F22" s="52"/>
      <c r="G22" s="52"/>
      <c r="H22" s="52"/>
      <c r="I22" s="23"/>
      <c r="J22" s="82">
        <v>7117667</v>
      </c>
      <c r="K22" s="82">
        <v>0</v>
      </c>
      <c r="L22" s="23"/>
      <c r="M22" s="22"/>
      <c r="N22" s="22"/>
      <c r="O22" s="22"/>
      <c r="P22" s="23">
        <f t="shared" si="0"/>
        <v>372154267</v>
      </c>
    </row>
    <row r="23" spans="1:16" x14ac:dyDescent="0.25">
      <c r="A23" s="31">
        <f t="shared" si="1"/>
        <v>18</v>
      </c>
      <c r="B23" s="47" t="s">
        <v>17</v>
      </c>
      <c r="C23" s="23">
        <f>D!R24</f>
        <v>86648320</v>
      </c>
      <c r="D23" s="23"/>
      <c r="E23" s="23"/>
      <c r="F23" s="52"/>
      <c r="G23" s="52"/>
      <c r="H23" s="52"/>
      <c r="I23" s="23"/>
      <c r="J23" s="82"/>
      <c r="K23" s="82">
        <v>0</v>
      </c>
      <c r="L23" s="23"/>
      <c r="M23" s="22"/>
      <c r="N23" s="22"/>
      <c r="O23" s="22"/>
      <c r="P23" s="23">
        <f t="shared" si="0"/>
        <v>86648320</v>
      </c>
    </row>
    <row r="24" spans="1:16" x14ac:dyDescent="0.25">
      <c r="A24" s="31">
        <f t="shared" si="1"/>
        <v>19</v>
      </c>
      <c r="B24" s="22" t="s">
        <v>65</v>
      </c>
      <c r="C24" s="23">
        <f>D!R25</f>
        <v>21850000</v>
      </c>
      <c r="D24" s="23"/>
      <c r="E24" s="23"/>
      <c r="F24" s="23"/>
      <c r="G24" s="23"/>
      <c r="H24" s="52"/>
      <c r="I24" s="23"/>
      <c r="J24" s="82"/>
      <c r="K24" s="82">
        <v>0</v>
      </c>
      <c r="L24" s="23"/>
      <c r="M24" s="22"/>
      <c r="N24" s="22"/>
      <c r="O24" s="22"/>
      <c r="P24" s="23">
        <f t="shared" si="0"/>
        <v>21850000</v>
      </c>
    </row>
    <row r="25" spans="1:16" x14ac:dyDescent="0.25">
      <c r="A25" s="31">
        <f t="shared" si="1"/>
        <v>20</v>
      </c>
      <c r="B25" s="22" t="s">
        <v>66</v>
      </c>
      <c r="C25" s="23">
        <f>D!R26</f>
        <v>368752830</v>
      </c>
      <c r="D25" s="23"/>
      <c r="E25" s="23"/>
      <c r="F25" s="52"/>
      <c r="G25" s="52"/>
      <c r="H25" s="52"/>
      <c r="I25" s="23"/>
      <c r="J25" s="82"/>
      <c r="K25" s="82">
        <v>0</v>
      </c>
      <c r="L25" s="23"/>
      <c r="M25" s="22"/>
      <c r="N25" s="22"/>
      <c r="O25" s="22"/>
      <c r="P25" s="23">
        <f t="shared" si="0"/>
        <v>368752830</v>
      </c>
    </row>
    <row r="26" spans="1:16" x14ac:dyDescent="0.25">
      <c r="A26" s="31">
        <f t="shared" si="1"/>
        <v>21</v>
      </c>
      <c r="B26" s="22" t="s">
        <v>67</v>
      </c>
      <c r="C26" s="23">
        <f>D!R27</f>
        <v>75463100</v>
      </c>
      <c r="D26" s="23"/>
      <c r="E26" s="23"/>
      <c r="F26" s="52"/>
      <c r="G26" s="52"/>
      <c r="H26" s="52"/>
      <c r="I26" s="23"/>
      <c r="J26" s="82"/>
      <c r="K26" s="82">
        <v>0</v>
      </c>
      <c r="L26" s="23"/>
      <c r="M26" s="22"/>
      <c r="N26" s="22"/>
      <c r="O26" s="22"/>
      <c r="P26" s="23">
        <f t="shared" si="0"/>
        <v>75463100</v>
      </c>
    </row>
    <row r="27" spans="1:16" x14ac:dyDescent="0.25">
      <c r="A27" s="31">
        <f t="shared" si="1"/>
        <v>22</v>
      </c>
      <c r="B27" s="22" t="s">
        <v>68</v>
      </c>
      <c r="C27" s="23">
        <f>D!R28</f>
        <v>21000000</v>
      </c>
      <c r="D27" s="23"/>
      <c r="E27" s="23"/>
      <c r="F27" s="52"/>
      <c r="G27" s="52"/>
      <c r="H27" s="52"/>
      <c r="I27" s="23"/>
      <c r="J27" s="82"/>
      <c r="K27" s="82">
        <v>0</v>
      </c>
      <c r="L27" s="23"/>
      <c r="M27" s="22"/>
      <c r="N27" s="22"/>
      <c r="O27" s="22"/>
      <c r="P27" s="23">
        <f t="shared" si="0"/>
        <v>21000000</v>
      </c>
    </row>
    <row r="28" spans="1:16" x14ac:dyDescent="0.25">
      <c r="A28" s="31">
        <f t="shared" si="1"/>
        <v>23</v>
      </c>
      <c r="B28" s="22" t="s">
        <v>69</v>
      </c>
      <c r="C28" s="23">
        <f>D!R29</f>
        <v>49279500</v>
      </c>
      <c r="D28" s="23"/>
      <c r="E28" s="23"/>
      <c r="F28" s="52"/>
      <c r="G28" s="52"/>
      <c r="H28" s="52"/>
      <c r="I28" s="23"/>
      <c r="J28" s="82"/>
      <c r="K28" s="82">
        <v>0</v>
      </c>
      <c r="L28" s="23"/>
      <c r="M28" s="22"/>
      <c r="N28" s="22"/>
      <c r="O28" s="22"/>
      <c r="P28" s="23">
        <f t="shared" si="0"/>
        <v>49279500</v>
      </c>
    </row>
    <row r="29" spans="1:16" x14ac:dyDescent="0.25">
      <c r="A29" s="31">
        <f t="shared" si="1"/>
        <v>24</v>
      </c>
      <c r="B29" s="22" t="s">
        <v>70</v>
      </c>
      <c r="C29" s="23">
        <f>D!R30</f>
        <v>1603154384</v>
      </c>
      <c r="D29" s="23"/>
      <c r="E29" s="23"/>
      <c r="F29" s="52"/>
      <c r="G29" s="52"/>
      <c r="H29" s="52"/>
      <c r="I29" s="23"/>
      <c r="J29" s="82">
        <v>369000000</v>
      </c>
      <c r="K29" s="82">
        <v>0</v>
      </c>
      <c r="L29" s="23"/>
      <c r="M29" s="22"/>
      <c r="N29" s="22"/>
      <c r="O29" s="22"/>
      <c r="P29" s="23">
        <f t="shared" si="0"/>
        <v>1603154384</v>
      </c>
    </row>
    <row r="30" spans="1:16" x14ac:dyDescent="0.25">
      <c r="A30" s="31">
        <f t="shared" si="1"/>
        <v>25</v>
      </c>
      <c r="B30" s="22" t="s">
        <v>71</v>
      </c>
      <c r="C30" s="23">
        <f>D!R31</f>
        <v>84518000</v>
      </c>
      <c r="D30" s="23"/>
      <c r="E30" s="23"/>
      <c r="F30" s="52"/>
      <c r="G30" s="52"/>
      <c r="H30" s="52"/>
      <c r="I30" s="23"/>
      <c r="J30" s="82"/>
      <c r="K30" s="82">
        <v>0</v>
      </c>
      <c r="L30" s="23"/>
      <c r="M30" s="22"/>
      <c r="N30" s="22"/>
      <c r="O30" s="22"/>
      <c r="P30" s="23">
        <f t="shared" si="0"/>
        <v>84518000</v>
      </c>
    </row>
    <row r="31" spans="1:16" x14ac:dyDescent="0.25">
      <c r="A31" s="31">
        <f t="shared" si="1"/>
        <v>26</v>
      </c>
      <c r="B31" s="22" t="s">
        <v>72</v>
      </c>
      <c r="C31" s="23">
        <f>D!R32</f>
        <v>63519400</v>
      </c>
      <c r="D31" s="23"/>
      <c r="E31" s="23"/>
      <c r="F31" s="52"/>
      <c r="G31" s="52"/>
      <c r="H31" s="52"/>
      <c r="I31" s="23"/>
      <c r="J31" s="82"/>
      <c r="K31" s="82">
        <v>0</v>
      </c>
      <c r="L31" s="23"/>
      <c r="M31" s="22"/>
      <c r="N31" s="22"/>
      <c r="O31" s="22"/>
      <c r="P31" s="23">
        <f t="shared" si="0"/>
        <v>63519400</v>
      </c>
    </row>
    <row r="32" spans="1:16" x14ac:dyDescent="0.25">
      <c r="A32" s="31">
        <f t="shared" si="1"/>
        <v>27</v>
      </c>
      <c r="B32" s="22" t="s">
        <v>7</v>
      </c>
      <c r="C32" s="23">
        <f>D!R33</f>
        <v>17963600</v>
      </c>
      <c r="D32" s="23"/>
      <c r="E32" s="23"/>
      <c r="F32" s="52"/>
      <c r="G32" s="52"/>
      <c r="H32" s="52"/>
      <c r="I32" s="23"/>
      <c r="J32" s="82"/>
      <c r="K32" s="82">
        <v>0</v>
      </c>
      <c r="L32" s="23"/>
      <c r="M32" s="22"/>
      <c r="N32" s="22"/>
      <c r="O32" s="22"/>
      <c r="P32" s="23">
        <f t="shared" si="0"/>
        <v>17963600</v>
      </c>
    </row>
    <row r="33" spans="1:16" x14ac:dyDescent="0.25">
      <c r="A33" s="31">
        <f t="shared" si="1"/>
        <v>28</v>
      </c>
      <c r="B33" s="22" t="s">
        <v>73</v>
      </c>
      <c r="C33" s="23">
        <f>D!R34</f>
        <v>215497350.00000009</v>
      </c>
      <c r="D33" s="23"/>
      <c r="E33" s="23"/>
      <c r="F33" s="52"/>
      <c r="G33" s="52"/>
      <c r="H33" s="52"/>
      <c r="I33" s="23"/>
      <c r="J33" s="82"/>
      <c r="K33" s="82">
        <v>0</v>
      </c>
      <c r="L33" s="23"/>
      <c r="M33" s="22"/>
      <c r="N33" s="22"/>
      <c r="O33" s="22"/>
      <c r="P33" s="23">
        <f t="shared" si="0"/>
        <v>215497350.00000009</v>
      </c>
    </row>
    <row r="34" spans="1:16" x14ac:dyDescent="0.25">
      <c r="A34" s="31">
        <f t="shared" si="1"/>
        <v>29</v>
      </c>
      <c r="B34" s="22" t="s">
        <v>74</v>
      </c>
      <c r="C34" s="23">
        <f>D!R35</f>
        <v>329307775</v>
      </c>
      <c r="D34" s="23"/>
      <c r="E34" s="23"/>
      <c r="F34" s="52"/>
      <c r="G34" s="52"/>
      <c r="H34" s="52"/>
      <c r="I34" s="23"/>
      <c r="J34" s="82"/>
      <c r="K34" s="82">
        <v>0</v>
      </c>
      <c r="L34" s="23"/>
      <c r="M34" s="22"/>
      <c r="N34" s="22"/>
      <c r="O34" s="22"/>
      <c r="P34" s="23">
        <f t="shared" si="0"/>
        <v>329307775</v>
      </c>
    </row>
    <row r="35" spans="1:16" x14ac:dyDescent="0.25">
      <c r="A35" s="31">
        <f t="shared" si="1"/>
        <v>30</v>
      </c>
      <c r="B35" s="22" t="s">
        <v>75</v>
      </c>
      <c r="C35" s="23">
        <f>D!R36</f>
        <v>216563681.30000001</v>
      </c>
      <c r="D35" s="23"/>
      <c r="E35" s="23"/>
      <c r="F35" s="52"/>
      <c r="G35" s="52"/>
      <c r="H35" s="52"/>
      <c r="I35" s="23"/>
      <c r="J35" s="82"/>
      <c r="K35" s="82">
        <v>0</v>
      </c>
      <c r="L35" s="23"/>
      <c r="M35" s="22"/>
      <c r="N35" s="22"/>
      <c r="O35" s="22"/>
      <c r="P35" s="23">
        <f t="shared" si="0"/>
        <v>216563681.30000001</v>
      </c>
    </row>
    <row r="36" spans="1:16" x14ac:dyDescent="0.25">
      <c r="A36" s="31">
        <f t="shared" si="1"/>
        <v>31</v>
      </c>
      <c r="B36" s="22" t="s">
        <v>8</v>
      </c>
      <c r="C36" s="23">
        <f>D!R37</f>
        <v>12744100</v>
      </c>
      <c r="D36" s="23"/>
      <c r="E36" s="23"/>
      <c r="F36" s="52"/>
      <c r="G36" s="52"/>
      <c r="H36" s="52"/>
      <c r="I36" s="23"/>
      <c r="J36" s="82"/>
      <c r="K36" s="82">
        <v>0</v>
      </c>
      <c r="L36" s="23"/>
      <c r="M36" s="22"/>
      <c r="N36" s="22"/>
      <c r="O36" s="22"/>
      <c r="P36" s="23">
        <f t="shared" si="0"/>
        <v>12744100</v>
      </c>
    </row>
    <row r="37" spans="1:16" x14ac:dyDescent="0.25">
      <c r="A37" s="31">
        <f t="shared" si="1"/>
        <v>32</v>
      </c>
      <c r="B37" s="22" t="s">
        <v>9</v>
      </c>
      <c r="C37" s="23">
        <f>D!R38</f>
        <v>18038900</v>
      </c>
      <c r="D37" s="23"/>
      <c r="E37" s="23"/>
      <c r="F37" s="52"/>
      <c r="G37" s="52"/>
      <c r="H37" s="52"/>
      <c r="I37" s="23"/>
      <c r="J37" s="82"/>
      <c r="K37" s="82">
        <v>0</v>
      </c>
      <c r="L37" s="23"/>
      <c r="M37" s="22"/>
      <c r="N37" s="22"/>
      <c r="O37" s="22"/>
      <c r="P37" s="23">
        <f t="shared" si="0"/>
        <v>18038900</v>
      </c>
    </row>
    <row r="38" spans="1:16" x14ac:dyDescent="0.25">
      <c r="A38" s="31">
        <f t="shared" si="1"/>
        <v>33</v>
      </c>
      <c r="B38" s="22" t="s">
        <v>10</v>
      </c>
      <c r="C38" s="23">
        <f>D!R39</f>
        <v>21100000</v>
      </c>
      <c r="D38" s="23"/>
      <c r="E38" s="23"/>
      <c r="F38" s="52"/>
      <c r="G38" s="52"/>
      <c r="H38" s="52"/>
      <c r="I38" s="23"/>
      <c r="J38" s="82"/>
      <c r="K38" s="82">
        <v>0</v>
      </c>
      <c r="L38" s="23"/>
      <c r="M38" s="22"/>
      <c r="N38" s="22"/>
      <c r="O38" s="22"/>
      <c r="P38" s="23">
        <f t="shared" si="0"/>
        <v>21100000</v>
      </c>
    </row>
    <row r="39" spans="1:16" x14ac:dyDescent="0.25">
      <c r="A39" s="31">
        <f t="shared" si="1"/>
        <v>34</v>
      </c>
      <c r="B39" s="22" t="s">
        <v>12</v>
      </c>
      <c r="C39" s="23">
        <f>D!R40</f>
        <v>54501100</v>
      </c>
      <c r="D39" s="23"/>
      <c r="E39" s="23"/>
      <c r="F39" s="52"/>
      <c r="G39" s="52"/>
      <c r="H39" s="52"/>
      <c r="I39" s="23"/>
      <c r="J39" s="82"/>
      <c r="K39" s="82">
        <v>0</v>
      </c>
      <c r="L39" s="23"/>
      <c r="M39" s="22"/>
      <c r="N39" s="22"/>
      <c r="O39" s="22"/>
      <c r="P39" s="23">
        <f t="shared" si="0"/>
        <v>54501100</v>
      </c>
    </row>
    <row r="40" spans="1:16" x14ac:dyDescent="0.25">
      <c r="A40" s="31">
        <f t="shared" si="1"/>
        <v>35</v>
      </c>
      <c r="B40" s="22" t="s">
        <v>11</v>
      </c>
      <c r="C40" s="23">
        <f>D!R41</f>
        <v>40000000</v>
      </c>
      <c r="D40" s="23"/>
      <c r="E40" s="23"/>
      <c r="F40" s="52"/>
      <c r="G40" s="52"/>
      <c r="H40" s="52"/>
      <c r="I40" s="23"/>
      <c r="J40" s="82"/>
      <c r="K40" s="82">
        <v>0</v>
      </c>
      <c r="L40" s="23"/>
      <c r="M40" s="22"/>
      <c r="N40" s="22"/>
      <c r="O40" s="22"/>
      <c r="P40" s="23">
        <f t="shared" si="0"/>
        <v>40000000</v>
      </c>
    </row>
    <row r="41" spans="1:16" x14ac:dyDescent="0.25">
      <c r="A41" s="31">
        <f t="shared" si="1"/>
        <v>36</v>
      </c>
      <c r="B41" s="22" t="s">
        <v>13</v>
      </c>
      <c r="C41" s="23">
        <f>D!R42</f>
        <v>26189650</v>
      </c>
      <c r="D41" s="23"/>
      <c r="E41" s="23"/>
      <c r="F41" s="52"/>
      <c r="G41" s="52"/>
      <c r="H41" s="52"/>
      <c r="I41" s="23"/>
      <c r="J41" s="82"/>
      <c r="K41" s="82">
        <v>0</v>
      </c>
      <c r="L41" s="23"/>
      <c r="M41" s="22"/>
      <c r="N41" s="22"/>
      <c r="O41" s="22"/>
      <c r="P41" s="23">
        <f t="shared" si="0"/>
        <v>26189650</v>
      </c>
    </row>
    <row r="42" spans="1:16" x14ac:dyDescent="0.25">
      <c r="A42" s="31">
        <f t="shared" si="1"/>
        <v>37</v>
      </c>
      <c r="B42" s="22" t="s">
        <v>14</v>
      </c>
      <c r="C42" s="23">
        <f>D!R43</f>
        <v>95795458</v>
      </c>
      <c r="D42" s="23"/>
      <c r="E42" s="23"/>
      <c r="F42" s="52"/>
      <c r="G42" s="52"/>
      <c r="H42" s="52"/>
      <c r="I42" s="23"/>
      <c r="J42" s="82"/>
      <c r="K42" s="82">
        <v>0</v>
      </c>
      <c r="L42" s="23"/>
      <c r="M42" s="22"/>
      <c r="N42" s="22"/>
      <c r="O42" s="22"/>
      <c r="P42" s="23">
        <f t="shared" si="0"/>
        <v>95795458</v>
      </c>
    </row>
    <row r="43" spans="1:16" x14ac:dyDescent="0.25">
      <c r="A43" s="31">
        <f t="shared" si="1"/>
        <v>38</v>
      </c>
      <c r="B43" s="22" t="s">
        <v>16</v>
      </c>
      <c r="C43" s="23">
        <f>D!R44</f>
        <v>55598400</v>
      </c>
      <c r="D43" s="23"/>
      <c r="E43" s="23"/>
      <c r="F43" s="52"/>
      <c r="G43" s="52"/>
      <c r="H43" s="52"/>
      <c r="I43" s="23"/>
      <c r="J43" s="82"/>
      <c r="K43" s="82">
        <v>0</v>
      </c>
      <c r="L43" s="23"/>
      <c r="M43" s="22"/>
      <c r="N43" s="22"/>
      <c r="O43" s="22"/>
      <c r="P43" s="23">
        <f t="shared" si="0"/>
        <v>55598400</v>
      </c>
    </row>
    <row r="44" spans="1:16" x14ac:dyDescent="0.25">
      <c r="A44" s="31">
        <f t="shared" si="1"/>
        <v>39</v>
      </c>
      <c r="B44" s="22" t="s">
        <v>15</v>
      </c>
      <c r="C44" s="23">
        <f>D!R45</f>
        <v>4724100</v>
      </c>
      <c r="D44" s="23"/>
      <c r="E44" s="23"/>
      <c r="F44" s="52"/>
      <c r="G44" s="52"/>
      <c r="H44" s="52"/>
      <c r="I44" s="23"/>
      <c r="J44" s="82"/>
      <c r="K44" s="82">
        <v>0</v>
      </c>
      <c r="L44" s="23"/>
      <c r="M44" s="22"/>
      <c r="N44" s="22"/>
      <c r="O44" s="22"/>
      <c r="P44" s="23">
        <f t="shared" si="0"/>
        <v>4724100</v>
      </c>
    </row>
    <row r="45" spans="1:16" x14ac:dyDescent="0.25">
      <c r="A45" s="31">
        <f t="shared" si="1"/>
        <v>40</v>
      </c>
      <c r="B45" s="22" t="s">
        <v>4</v>
      </c>
      <c r="C45" s="23">
        <f>D!R46</f>
        <v>4215999072</v>
      </c>
      <c r="D45" s="22"/>
      <c r="E45" s="22"/>
      <c r="F45" s="52"/>
      <c r="G45" s="52"/>
      <c r="H45" s="52"/>
      <c r="I45" s="23"/>
      <c r="J45" s="82"/>
      <c r="K45" s="82">
        <v>0</v>
      </c>
      <c r="L45" s="23"/>
      <c r="M45" s="22"/>
      <c r="N45" s="22"/>
      <c r="O45" s="22"/>
      <c r="P45" s="23">
        <f t="shared" si="0"/>
        <v>4215999072</v>
      </c>
    </row>
    <row r="46" spans="1:16" x14ac:dyDescent="0.25">
      <c r="A46" s="31">
        <f t="shared" si="1"/>
        <v>41</v>
      </c>
      <c r="B46" s="22" t="s">
        <v>76</v>
      </c>
      <c r="C46" s="23">
        <f>D!R47</f>
        <v>46936680</v>
      </c>
      <c r="D46" s="23"/>
      <c r="E46" s="23"/>
      <c r="F46" s="23"/>
      <c r="G46" s="23"/>
      <c r="H46" s="23"/>
      <c r="I46" s="23"/>
      <c r="J46" s="82"/>
      <c r="K46" s="82">
        <v>0</v>
      </c>
      <c r="L46" s="23"/>
      <c r="M46" s="22"/>
      <c r="N46" s="22"/>
      <c r="O46" s="22"/>
      <c r="P46" s="23">
        <f t="shared" si="0"/>
        <v>46936680</v>
      </c>
    </row>
    <row r="47" spans="1:16" x14ac:dyDescent="0.25">
      <c r="A47" s="31">
        <f t="shared" si="1"/>
        <v>42</v>
      </c>
      <c r="B47" s="22" t="s">
        <v>5</v>
      </c>
      <c r="C47" s="23">
        <f>D!R48</f>
        <v>1016209235</v>
      </c>
      <c r="D47" s="22"/>
      <c r="E47" s="22"/>
      <c r="F47" s="52"/>
      <c r="G47" s="52"/>
      <c r="H47" s="52"/>
      <c r="I47" s="23"/>
      <c r="J47" s="82"/>
      <c r="K47" s="82">
        <v>0</v>
      </c>
      <c r="L47" s="22"/>
      <c r="M47" s="22"/>
      <c r="N47" s="22"/>
      <c r="O47" s="22"/>
      <c r="P47" s="23">
        <f t="shared" si="0"/>
        <v>1016209235</v>
      </c>
    </row>
    <row r="48" spans="1:16" s="44" customFormat="1" ht="24.75" customHeight="1" x14ac:dyDescent="0.25">
      <c r="A48" s="277" t="s">
        <v>24</v>
      </c>
      <c r="B48" s="277"/>
      <c r="C48" s="51">
        <f>SUM(C6:C47)</f>
        <v>969717394324.0144</v>
      </c>
      <c r="D48" s="51">
        <f t="shared" ref="D48:P48" si="2">SUM(D6:D47)</f>
        <v>0</v>
      </c>
      <c r="E48" s="51">
        <f t="shared" si="2"/>
        <v>0</v>
      </c>
      <c r="F48" s="51">
        <f t="shared" si="2"/>
        <v>0</v>
      </c>
      <c r="G48" s="51">
        <f t="shared" si="2"/>
        <v>0</v>
      </c>
      <c r="H48" s="51">
        <f t="shared" si="2"/>
        <v>0</v>
      </c>
      <c r="I48" s="51">
        <f t="shared" si="2"/>
        <v>0</v>
      </c>
      <c r="J48" s="51">
        <f t="shared" si="2"/>
        <v>696176902.29999995</v>
      </c>
      <c r="K48" s="51">
        <f t="shared" si="2"/>
        <v>469113603.10000002</v>
      </c>
      <c r="L48" s="51">
        <f t="shared" si="2"/>
        <v>0</v>
      </c>
      <c r="M48" s="51">
        <f t="shared" si="2"/>
        <v>0</v>
      </c>
      <c r="N48" s="51">
        <f t="shared" si="2"/>
        <v>0</v>
      </c>
      <c r="O48" s="51">
        <f t="shared" si="2"/>
        <v>0</v>
      </c>
      <c r="P48" s="51">
        <f t="shared" si="2"/>
        <v>969248280720.91443</v>
      </c>
    </row>
    <row r="49" spans="3:17" x14ac:dyDescent="0.25">
      <c r="C49" s="19">
        <v>969717394324.0144</v>
      </c>
      <c r="I49" s="21"/>
      <c r="K49" s="19">
        <v>469113603.10000002</v>
      </c>
      <c r="P49" s="19">
        <v>969240700719.91028</v>
      </c>
    </row>
    <row r="50" spans="3:17" x14ac:dyDescent="0.25">
      <c r="C50" s="21">
        <f>C48-C49</f>
        <v>0</v>
      </c>
      <c r="D50" s="21">
        <f t="shared" ref="D50:P50" si="3">D48-D49</f>
        <v>0</v>
      </c>
      <c r="E50" s="21">
        <f t="shared" si="3"/>
        <v>0</v>
      </c>
      <c r="F50" s="21">
        <f t="shared" si="3"/>
        <v>0</v>
      </c>
      <c r="G50" s="21">
        <f t="shared" si="3"/>
        <v>0</v>
      </c>
      <c r="H50" s="21">
        <f t="shared" si="3"/>
        <v>0</v>
      </c>
      <c r="I50" s="21">
        <f t="shared" si="3"/>
        <v>0</v>
      </c>
      <c r="J50" s="21">
        <f t="shared" si="3"/>
        <v>696176902.29999995</v>
      </c>
      <c r="K50" s="21">
        <f t="shared" si="3"/>
        <v>0</v>
      </c>
      <c r="L50" s="21">
        <f t="shared" si="3"/>
        <v>0</v>
      </c>
      <c r="M50" s="21">
        <f t="shared" si="3"/>
        <v>0</v>
      </c>
      <c r="N50" s="21">
        <f t="shared" si="3"/>
        <v>0</v>
      </c>
      <c r="O50" s="21">
        <f t="shared" si="3"/>
        <v>0</v>
      </c>
      <c r="P50" s="21">
        <f t="shared" si="3"/>
        <v>7580001.0041503906</v>
      </c>
      <c r="Q50" s="5" t="s">
        <v>117</v>
      </c>
    </row>
  </sheetData>
  <mergeCells count="2">
    <mergeCell ref="A1:I1"/>
    <mergeCell ref="A48:B48"/>
  </mergeCells>
  <pageMargins left="1.2" right="0.7" top="0.75" bottom="0.75" header="0.3" footer="0.3"/>
  <pageSetup paperSize="5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50"/>
  <sheetViews>
    <sheetView topLeftCell="G1" zoomScale="90" zoomScaleNormal="90" workbookViewId="0">
      <selection activeCell="K10" sqref="K10"/>
    </sheetView>
  </sheetViews>
  <sheetFormatPr defaultRowHeight="15" x14ac:dyDescent="0.25"/>
  <cols>
    <col min="1" max="1" width="7.140625" style="5" customWidth="1"/>
    <col min="2" max="2" width="48" style="5" customWidth="1"/>
    <col min="3" max="3" width="21.28515625" style="5" customWidth="1"/>
    <col min="4" max="5" width="20" style="5" customWidth="1"/>
    <col min="6" max="7" width="24.140625" style="7" customWidth="1"/>
    <col min="8" max="8" width="21.5703125" style="7" customWidth="1"/>
    <col min="9" max="9" width="20.42578125" style="5" customWidth="1"/>
    <col min="10" max="10" width="18.7109375" style="5" customWidth="1"/>
    <col min="11" max="11" width="21" style="7" customWidth="1"/>
    <col min="12" max="12" width="19" style="5" customWidth="1"/>
    <col min="13" max="13" width="17.7109375" style="5" bestFit="1" customWidth="1"/>
    <col min="14" max="14" width="16.140625" style="5" bestFit="1" customWidth="1"/>
    <col min="15" max="15" width="15.28515625" style="5" customWidth="1"/>
    <col min="16" max="16" width="16.7109375" style="5" customWidth="1"/>
    <col min="17" max="16384" width="9.140625" style="5"/>
  </cols>
  <sheetData>
    <row r="1" spans="1:16" x14ac:dyDescent="0.25">
      <c r="A1" s="287" t="s">
        <v>28</v>
      </c>
      <c r="B1" s="287"/>
      <c r="C1" s="287"/>
      <c r="D1" s="287"/>
      <c r="E1" s="287"/>
      <c r="F1" s="287"/>
      <c r="G1" s="287"/>
      <c r="H1" s="287"/>
      <c r="I1" s="287"/>
    </row>
    <row r="2" spans="1:16" x14ac:dyDescent="0.25">
      <c r="D2" s="4"/>
    </row>
    <row r="3" spans="1:16" x14ac:dyDescent="0.25">
      <c r="C3" s="4"/>
    </row>
    <row r="4" spans="1:16" ht="93.75" customHeight="1" x14ac:dyDescent="0.25">
      <c r="A4" s="186" t="s">
        <v>18</v>
      </c>
      <c r="B4" s="186" t="s">
        <v>29</v>
      </c>
      <c r="C4" s="186" t="s">
        <v>104</v>
      </c>
      <c r="D4" s="202" t="s">
        <v>35</v>
      </c>
      <c r="E4" s="202" t="s">
        <v>106</v>
      </c>
      <c r="F4" s="202" t="s">
        <v>107</v>
      </c>
      <c r="G4" s="217" t="s">
        <v>108</v>
      </c>
      <c r="H4" s="219" t="s">
        <v>111</v>
      </c>
      <c r="I4" s="219" t="s">
        <v>41</v>
      </c>
      <c r="J4" s="203" t="s">
        <v>109</v>
      </c>
      <c r="K4" s="203" t="s">
        <v>110</v>
      </c>
      <c r="L4" s="223" t="s">
        <v>112</v>
      </c>
      <c r="M4" s="223" t="s">
        <v>41</v>
      </c>
      <c r="N4" s="203" t="s">
        <v>80</v>
      </c>
      <c r="O4" s="203" t="s">
        <v>34</v>
      </c>
      <c r="P4" s="200" t="s">
        <v>116</v>
      </c>
    </row>
    <row r="5" spans="1:16" x14ac:dyDescent="0.25">
      <c r="A5" s="187">
        <v>1</v>
      </c>
      <c r="B5" s="187">
        <v>2</v>
      </c>
      <c r="C5" s="187">
        <v>3</v>
      </c>
      <c r="D5" s="187">
        <v>4</v>
      </c>
      <c r="E5" s="187">
        <v>5</v>
      </c>
      <c r="F5" s="187">
        <v>6</v>
      </c>
      <c r="G5" s="187"/>
      <c r="H5" s="187">
        <v>7</v>
      </c>
      <c r="I5" s="187" t="s">
        <v>36</v>
      </c>
      <c r="J5" s="2"/>
      <c r="K5" s="1"/>
      <c r="L5" s="2"/>
      <c r="M5" s="2"/>
      <c r="N5" s="2"/>
      <c r="O5" s="2"/>
      <c r="P5" s="2"/>
    </row>
    <row r="6" spans="1:16" x14ac:dyDescent="0.25">
      <c r="A6" s="30">
        <v>1</v>
      </c>
      <c r="B6" s="2" t="s">
        <v>1</v>
      </c>
      <c r="C6" s="3">
        <f>E!R7</f>
        <v>386449925.00000012</v>
      </c>
      <c r="D6" s="3"/>
      <c r="E6" s="3"/>
      <c r="F6" s="1"/>
      <c r="G6" s="1"/>
      <c r="H6" s="1"/>
      <c r="I6" s="3"/>
      <c r="J6" s="1">
        <v>145680000</v>
      </c>
      <c r="K6" s="1"/>
      <c r="L6" s="3"/>
      <c r="M6" s="2"/>
      <c r="N6" s="2"/>
      <c r="O6" s="2"/>
      <c r="P6" s="2"/>
    </row>
    <row r="7" spans="1:16" x14ac:dyDescent="0.25">
      <c r="A7" s="30">
        <f>A6+1</f>
        <v>2</v>
      </c>
      <c r="B7" s="2" t="s">
        <v>0</v>
      </c>
      <c r="C7" s="3">
        <f>E!R8</f>
        <v>254461293</v>
      </c>
      <c r="D7" s="3"/>
      <c r="E7" s="3"/>
      <c r="F7" s="1"/>
      <c r="G7" s="1"/>
      <c r="H7" s="1"/>
      <c r="I7" s="3"/>
      <c r="J7" s="1"/>
      <c r="K7" s="1"/>
      <c r="L7" s="3"/>
      <c r="M7" s="2"/>
      <c r="N7" s="2"/>
      <c r="O7" s="2"/>
      <c r="P7" s="2"/>
    </row>
    <row r="8" spans="1:16" x14ac:dyDescent="0.25">
      <c r="A8" s="30">
        <f t="shared" ref="A8:A47" si="0">A7+1</f>
        <v>3</v>
      </c>
      <c r="B8" s="2" t="s">
        <v>6</v>
      </c>
      <c r="C8" s="3">
        <f>E!R9</f>
        <v>0</v>
      </c>
      <c r="D8" s="3"/>
      <c r="E8" s="3"/>
      <c r="F8" s="1"/>
      <c r="G8" s="1"/>
      <c r="H8" s="1"/>
      <c r="I8" s="3"/>
      <c r="J8" s="1"/>
      <c r="K8" s="1"/>
      <c r="L8" s="3"/>
      <c r="M8" s="2"/>
      <c r="N8" s="2"/>
      <c r="O8" s="2"/>
      <c r="P8" s="2"/>
    </row>
    <row r="9" spans="1:16" x14ac:dyDescent="0.25">
      <c r="A9" s="30">
        <f t="shared" si="0"/>
        <v>4</v>
      </c>
      <c r="B9" s="2" t="s">
        <v>53</v>
      </c>
      <c r="C9" s="3">
        <f>E!R10</f>
        <v>77395513441.97464</v>
      </c>
      <c r="D9" s="3">
        <v>95048350</v>
      </c>
      <c r="E9" s="3"/>
      <c r="F9" s="1"/>
      <c r="G9" s="1"/>
      <c r="H9" s="1"/>
      <c r="I9" s="3"/>
      <c r="J9" s="1">
        <v>7939004776.2911129</v>
      </c>
      <c r="K9" s="1"/>
      <c r="L9" s="3"/>
      <c r="M9" s="2"/>
      <c r="N9" s="2"/>
      <c r="O9" s="2"/>
      <c r="P9" s="2"/>
    </row>
    <row r="10" spans="1:16" x14ac:dyDescent="0.25">
      <c r="A10" s="30">
        <f t="shared" si="0"/>
        <v>5</v>
      </c>
      <c r="B10" s="2" t="s">
        <v>54</v>
      </c>
      <c r="C10" s="3">
        <f>E!R11</f>
        <v>424271501</v>
      </c>
      <c r="D10" s="3"/>
      <c r="E10" s="3"/>
      <c r="F10" s="1"/>
      <c r="G10" s="1"/>
      <c r="H10" s="1"/>
      <c r="I10" s="3"/>
      <c r="J10" s="1"/>
      <c r="K10" s="1"/>
      <c r="L10" s="3"/>
      <c r="M10" s="2"/>
      <c r="N10" s="2"/>
      <c r="O10" s="2"/>
      <c r="P10" s="2"/>
    </row>
    <row r="11" spans="1:16" x14ac:dyDescent="0.25">
      <c r="A11" s="30">
        <f t="shared" si="0"/>
        <v>6</v>
      </c>
      <c r="B11" s="2" t="s">
        <v>3</v>
      </c>
      <c r="C11" s="3">
        <f>E!R12</f>
        <v>6314949052.5563726</v>
      </c>
      <c r="D11" s="3"/>
      <c r="E11" s="3"/>
      <c r="F11" s="1"/>
      <c r="G11" s="1"/>
      <c r="H11" s="1"/>
      <c r="I11" s="3"/>
      <c r="J11" s="1"/>
      <c r="K11" s="1"/>
      <c r="L11" s="3"/>
      <c r="M11" s="2"/>
      <c r="N11" s="2"/>
      <c r="O11" s="2"/>
      <c r="P11" s="2"/>
    </row>
    <row r="12" spans="1:16" x14ac:dyDescent="0.25">
      <c r="A12" s="30">
        <f t="shared" si="0"/>
        <v>7</v>
      </c>
      <c r="B12" s="2" t="s">
        <v>55</v>
      </c>
      <c r="C12" s="3">
        <f>E!R13</f>
        <v>0</v>
      </c>
      <c r="D12" s="3"/>
      <c r="E12" s="3"/>
      <c r="F12" s="1"/>
      <c r="G12" s="1"/>
      <c r="H12" s="1"/>
      <c r="I12" s="3"/>
      <c r="J12" s="1"/>
      <c r="K12" s="1"/>
      <c r="L12" s="3"/>
      <c r="M12" s="2"/>
      <c r="N12" s="2"/>
      <c r="O12" s="2"/>
      <c r="P12" s="2"/>
    </row>
    <row r="13" spans="1:16" x14ac:dyDescent="0.25">
      <c r="A13" s="30">
        <f t="shared" si="0"/>
        <v>8</v>
      </c>
      <c r="B13" s="2" t="s">
        <v>56</v>
      </c>
      <c r="C13" s="3">
        <f>E!R14</f>
        <v>43850000</v>
      </c>
      <c r="D13" s="3"/>
      <c r="E13" s="3"/>
      <c r="F13" s="1"/>
      <c r="G13" s="1"/>
      <c r="H13" s="1"/>
      <c r="I13" s="3"/>
      <c r="J13" s="1"/>
      <c r="K13" s="1"/>
      <c r="L13" s="3"/>
      <c r="M13" s="2"/>
      <c r="N13" s="2"/>
      <c r="O13" s="2"/>
      <c r="P13" s="2"/>
    </row>
    <row r="14" spans="1:16" x14ac:dyDescent="0.25">
      <c r="A14" s="30">
        <f t="shared" si="0"/>
        <v>9</v>
      </c>
      <c r="B14" s="2" t="s">
        <v>57</v>
      </c>
      <c r="C14" s="3">
        <f>E!R15</f>
        <v>0</v>
      </c>
      <c r="D14" s="3"/>
      <c r="E14" s="3"/>
      <c r="F14" s="1"/>
      <c r="G14" s="1"/>
      <c r="H14" s="1"/>
      <c r="I14" s="3"/>
      <c r="J14" s="1"/>
      <c r="K14" s="1"/>
      <c r="L14" s="3"/>
      <c r="M14" s="2"/>
      <c r="N14" s="2"/>
      <c r="O14" s="2"/>
      <c r="P14" s="2"/>
    </row>
    <row r="15" spans="1:16" x14ac:dyDescent="0.25">
      <c r="A15" s="30">
        <f t="shared" si="0"/>
        <v>10</v>
      </c>
      <c r="B15" s="2" t="s">
        <v>58</v>
      </c>
      <c r="C15" s="3">
        <f>E!R16</f>
        <v>1180426018.0004513</v>
      </c>
      <c r="D15" s="3">
        <v>732334000</v>
      </c>
      <c r="E15" s="3"/>
      <c r="F15" s="1"/>
      <c r="G15" s="1"/>
      <c r="H15" s="1"/>
      <c r="I15" s="3"/>
      <c r="J15" s="1">
        <v>138566000</v>
      </c>
      <c r="K15" s="1"/>
      <c r="L15" s="3"/>
      <c r="M15" s="1"/>
      <c r="N15" s="3"/>
      <c r="O15" s="2"/>
      <c r="P15" s="2"/>
    </row>
    <row r="16" spans="1:16" x14ac:dyDescent="0.25">
      <c r="A16" s="30">
        <f t="shared" si="0"/>
        <v>11</v>
      </c>
      <c r="B16" s="2" t="s">
        <v>59</v>
      </c>
      <c r="C16" s="3">
        <f>E!R17</f>
        <v>24200000</v>
      </c>
      <c r="D16" s="3"/>
      <c r="E16" s="3"/>
      <c r="F16" s="1"/>
      <c r="G16" s="1"/>
      <c r="H16" s="1"/>
      <c r="I16" s="3"/>
      <c r="J16" s="1"/>
      <c r="K16" s="1"/>
      <c r="L16" s="3"/>
      <c r="M16" s="2"/>
      <c r="N16" s="2"/>
      <c r="O16" s="2"/>
      <c r="P16" s="2"/>
    </row>
    <row r="17" spans="1:16" x14ac:dyDescent="0.25">
      <c r="A17" s="30">
        <f t="shared" si="0"/>
        <v>12</v>
      </c>
      <c r="B17" s="2" t="s">
        <v>60</v>
      </c>
      <c r="C17" s="3">
        <f>E!R18</f>
        <v>4575550</v>
      </c>
      <c r="D17" s="3"/>
      <c r="E17" s="3"/>
      <c r="F17" s="1"/>
      <c r="G17" s="1"/>
      <c r="H17" s="1"/>
      <c r="I17" s="3"/>
      <c r="J17" s="1"/>
      <c r="K17" s="1"/>
      <c r="L17" s="3"/>
      <c r="M17" s="2"/>
      <c r="N17" s="2"/>
      <c r="O17" s="2"/>
      <c r="P17" s="2"/>
    </row>
    <row r="18" spans="1:16" x14ac:dyDescent="0.25">
      <c r="A18" s="30">
        <f t="shared" si="0"/>
        <v>13</v>
      </c>
      <c r="B18" s="2" t="s">
        <v>61</v>
      </c>
      <c r="C18" s="3">
        <f>E!R19</f>
        <v>332315000</v>
      </c>
      <c r="D18" s="3">
        <v>60415000</v>
      </c>
      <c r="E18" s="3"/>
      <c r="F18" s="3"/>
      <c r="G18" s="3"/>
      <c r="H18" s="1"/>
      <c r="I18" s="3"/>
      <c r="J18" s="1">
        <v>0</v>
      </c>
      <c r="K18" s="1"/>
      <c r="L18" s="3"/>
      <c r="M18" s="2"/>
      <c r="N18" s="2"/>
      <c r="O18" s="2"/>
      <c r="P18" s="2"/>
    </row>
    <row r="19" spans="1:16" x14ac:dyDescent="0.25">
      <c r="A19" s="30">
        <f t="shared" si="0"/>
        <v>14</v>
      </c>
      <c r="B19" s="2" t="s">
        <v>62</v>
      </c>
      <c r="C19" s="3">
        <f>E!R20</f>
        <v>90174173.390000001</v>
      </c>
      <c r="D19" s="3">
        <v>55124699.539999999</v>
      </c>
      <c r="E19" s="3"/>
      <c r="F19" s="1"/>
      <c r="G19" s="1"/>
      <c r="H19" s="1"/>
      <c r="I19" s="3"/>
      <c r="J19" s="1">
        <v>0</v>
      </c>
      <c r="K19" s="1"/>
      <c r="L19" s="3"/>
      <c r="M19" s="2"/>
      <c r="N19" s="2"/>
      <c r="O19" s="2"/>
      <c r="P19" s="2"/>
    </row>
    <row r="20" spans="1:16" x14ac:dyDescent="0.25">
      <c r="A20" s="30">
        <f t="shared" si="0"/>
        <v>15</v>
      </c>
      <c r="B20" s="2" t="s">
        <v>2</v>
      </c>
      <c r="C20" s="3">
        <f>E!R21</f>
        <v>0</v>
      </c>
      <c r="D20" s="3"/>
      <c r="E20" s="3"/>
      <c r="F20" s="1"/>
      <c r="G20" s="1"/>
      <c r="H20" s="1"/>
      <c r="I20" s="3"/>
      <c r="J20" s="1"/>
      <c r="K20" s="1"/>
      <c r="L20" s="3"/>
      <c r="M20" s="2"/>
      <c r="N20" s="2"/>
      <c r="O20" s="2"/>
      <c r="P20" s="2"/>
    </row>
    <row r="21" spans="1:16" x14ac:dyDescent="0.25">
      <c r="A21" s="30">
        <f t="shared" si="0"/>
        <v>16</v>
      </c>
      <c r="B21" s="2" t="s">
        <v>63</v>
      </c>
      <c r="C21" s="3">
        <f>E!R22</f>
        <v>0</v>
      </c>
      <c r="D21" s="3"/>
      <c r="E21" s="3"/>
      <c r="F21" s="1"/>
      <c r="G21" s="1"/>
      <c r="H21" s="1"/>
      <c r="I21" s="3"/>
      <c r="J21" s="1"/>
      <c r="K21" s="1"/>
      <c r="L21" s="3"/>
      <c r="M21" s="2"/>
      <c r="N21" s="2"/>
      <c r="O21" s="2"/>
      <c r="P21" s="2"/>
    </row>
    <row r="22" spans="1:16" x14ac:dyDescent="0.25">
      <c r="A22" s="30">
        <f t="shared" si="0"/>
        <v>17</v>
      </c>
      <c r="B22" s="2" t="s">
        <v>64</v>
      </c>
      <c r="C22" s="3">
        <f>E!R23</f>
        <v>0</v>
      </c>
      <c r="D22" s="3"/>
      <c r="E22" s="3"/>
      <c r="F22" s="1"/>
      <c r="G22" s="1"/>
      <c r="H22" s="1"/>
      <c r="I22" s="3"/>
      <c r="J22" s="1"/>
      <c r="K22" s="1"/>
      <c r="L22" s="3"/>
      <c r="M22" s="2"/>
      <c r="N22" s="2"/>
      <c r="O22" s="2"/>
      <c r="P22" s="2"/>
    </row>
    <row r="23" spans="1:16" x14ac:dyDescent="0.25">
      <c r="A23" s="30">
        <f t="shared" si="0"/>
        <v>18</v>
      </c>
      <c r="B23" s="167" t="s">
        <v>17</v>
      </c>
      <c r="C23" s="3">
        <f>E!R24</f>
        <v>8700000</v>
      </c>
      <c r="D23" s="3">
        <v>6000000</v>
      </c>
      <c r="E23" s="3"/>
      <c r="F23" s="1"/>
      <c r="G23" s="1"/>
      <c r="H23" s="1"/>
      <c r="I23" s="3"/>
      <c r="J23" s="1"/>
      <c r="K23" s="1"/>
      <c r="L23" s="3"/>
      <c r="M23" s="2"/>
      <c r="N23" s="2"/>
      <c r="O23" s="2"/>
      <c r="P23" s="2"/>
    </row>
    <row r="24" spans="1:16" x14ac:dyDescent="0.25">
      <c r="A24" s="30">
        <f t="shared" si="0"/>
        <v>19</v>
      </c>
      <c r="B24" s="2" t="s">
        <v>65</v>
      </c>
      <c r="C24" s="3">
        <f>E!R25</f>
        <v>4140000</v>
      </c>
      <c r="D24" s="3"/>
      <c r="E24" s="3"/>
      <c r="F24" s="1"/>
      <c r="G24" s="1"/>
      <c r="H24" s="1"/>
      <c r="I24" s="3"/>
      <c r="J24" s="1"/>
      <c r="K24" s="1"/>
      <c r="L24" s="3"/>
      <c r="M24" s="2"/>
      <c r="N24" s="2"/>
      <c r="O24" s="2"/>
      <c r="P24" s="2"/>
    </row>
    <row r="25" spans="1:16" x14ac:dyDescent="0.25">
      <c r="A25" s="30">
        <f t="shared" si="0"/>
        <v>20</v>
      </c>
      <c r="B25" s="2" t="s">
        <v>66</v>
      </c>
      <c r="C25" s="3">
        <f>E!R26</f>
        <v>0</v>
      </c>
      <c r="D25" s="3"/>
      <c r="E25" s="3"/>
      <c r="F25" s="1"/>
      <c r="G25" s="1"/>
      <c r="H25" s="1"/>
      <c r="I25" s="3"/>
      <c r="J25" s="1"/>
      <c r="K25" s="1"/>
      <c r="L25" s="3"/>
      <c r="M25" s="2"/>
      <c r="N25" s="2"/>
      <c r="O25" s="2"/>
      <c r="P25" s="2"/>
    </row>
    <row r="26" spans="1:16" x14ac:dyDescent="0.25">
      <c r="A26" s="30">
        <f t="shared" si="0"/>
        <v>21</v>
      </c>
      <c r="B26" s="2" t="s">
        <v>67</v>
      </c>
      <c r="C26" s="3">
        <f>E!R27</f>
        <v>0</v>
      </c>
      <c r="D26" s="3"/>
      <c r="E26" s="3"/>
      <c r="F26" s="1"/>
      <c r="G26" s="1"/>
      <c r="H26" s="1"/>
      <c r="I26" s="3"/>
      <c r="J26" s="1"/>
      <c r="K26" s="1"/>
      <c r="L26" s="3"/>
      <c r="M26" s="2"/>
      <c r="N26" s="2"/>
      <c r="O26" s="2"/>
      <c r="P26" s="2"/>
    </row>
    <row r="27" spans="1:16" x14ac:dyDescent="0.25">
      <c r="A27" s="30">
        <f t="shared" si="0"/>
        <v>22</v>
      </c>
      <c r="B27" s="2" t="s">
        <v>68</v>
      </c>
      <c r="C27" s="3">
        <f>E!R28</f>
        <v>2491746989.9000001</v>
      </c>
      <c r="D27" s="3"/>
      <c r="E27" s="3"/>
      <c r="F27" s="1"/>
      <c r="G27" s="1"/>
      <c r="H27" s="1"/>
      <c r="I27" s="3"/>
      <c r="J27" s="1"/>
      <c r="K27" s="1"/>
      <c r="L27" s="3"/>
      <c r="M27" s="2"/>
      <c r="N27" s="2"/>
      <c r="O27" s="2"/>
      <c r="P27" s="2"/>
    </row>
    <row r="28" spans="1:16" x14ac:dyDescent="0.25">
      <c r="A28" s="30">
        <f t="shared" si="0"/>
        <v>23</v>
      </c>
      <c r="B28" s="2" t="s">
        <v>69</v>
      </c>
      <c r="C28" s="3">
        <f>E!R29</f>
        <v>0</v>
      </c>
      <c r="D28" s="3"/>
      <c r="E28" s="3"/>
      <c r="F28" s="1"/>
      <c r="G28" s="1"/>
      <c r="H28" s="1"/>
      <c r="I28" s="3"/>
      <c r="J28" s="1"/>
      <c r="K28" s="1"/>
      <c r="L28" s="3"/>
      <c r="M28" s="2"/>
      <c r="N28" s="2"/>
      <c r="O28" s="2"/>
      <c r="P28" s="2"/>
    </row>
    <row r="29" spans="1:16" x14ac:dyDescent="0.25">
      <c r="A29" s="30">
        <f t="shared" si="0"/>
        <v>24</v>
      </c>
      <c r="B29" s="2" t="s">
        <v>70</v>
      </c>
      <c r="C29" s="3">
        <f>E!R30</f>
        <v>4754000</v>
      </c>
      <c r="D29" s="3"/>
      <c r="E29" s="3"/>
      <c r="F29" s="1"/>
      <c r="G29" s="1"/>
      <c r="H29" s="1"/>
      <c r="I29" s="3"/>
      <c r="J29" s="1"/>
      <c r="K29" s="1"/>
      <c r="L29" s="3"/>
      <c r="M29" s="2"/>
      <c r="N29" s="2"/>
      <c r="O29" s="2"/>
      <c r="P29" s="2"/>
    </row>
    <row r="30" spans="1:16" x14ac:dyDescent="0.25">
      <c r="A30" s="30">
        <f t="shared" si="0"/>
        <v>25</v>
      </c>
      <c r="B30" s="2" t="s">
        <v>71</v>
      </c>
      <c r="C30" s="3">
        <f>E!R31</f>
        <v>0</v>
      </c>
      <c r="D30" s="3"/>
      <c r="E30" s="3"/>
      <c r="F30" s="1"/>
      <c r="G30" s="1"/>
      <c r="H30" s="1"/>
      <c r="I30" s="3"/>
      <c r="J30" s="1"/>
      <c r="K30" s="1"/>
      <c r="L30" s="3"/>
      <c r="M30" s="2"/>
      <c r="N30" s="2"/>
      <c r="O30" s="2"/>
      <c r="P30" s="2"/>
    </row>
    <row r="31" spans="1:16" x14ac:dyDescent="0.25">
      <c r="A31" s="30">
        <f t="shared" si="0"/>
        <v>26</v>
      </c>
      <c r="B31" s="2" t="s">
        <v>72</v>
      </c>
      <c r="C31" s="3">
        <f>E!R32</f>
        <v>6738100</v>
      </c>
      <c r="D31" s="3"/>
      <c r="E31" s="3"/>
      <c r="F31" s="1"/>
      <c r="G31" s="1"/>
      <c r="H31" s="1"/>
      <c r="I31" s="3"/>
      <c r="J31" s="1"/>
      <c r="K31" s="1"/>
      <c r="L31" s="3"/>
      <c r="M31" s="2"/>
      <c r="N31" s="2"/>
      <c r="O31" s="2"/>
      <c r="P31" s="2"/>
    </row>
    <row r="32" spans="1:16" x14ac:dyDescent="0.25">
      <c r="A32" s="30">
        <f t="shared" si="0"/>
        <v>27</v>
      </c>
      <c r="B32" s="2" t="s">
        <v>7</v>
      </c>
      <c r="C32" s="3">
        <f>E!R33</f>
        <v>370881400</v>
      </c>
      <c r="D32" s="3"/>
      <c r="E32" s="3"/>
      <c r="F32" s="1"/>
      <c r="G32" s="1"/>
      <c r="H32" s="1"/>
      <c r="I32" s="3"/>
      <c r="J32" s="1"/>
      <c r="K32" s="1"/>
      <c r="L32" s="3"/>
      <c r="M32" s="2"/>
      <c r="N32" s="2"/>
      <c r="O32" s="2"/>
      <c r="P32" s="2"/>
    </row>
    <row r="33" spans="1:16" x14ac:dyDescent="0.25">
      <c r="A33" s="30">
        <f t="shared" si="0"/>
        <v>28</v>
      </c>
      <c r="B33" s="2" t="s">
        <v>73</v>
      </c>
      <c r="C33" s="3">
        <f>E!R34</f>
        <v>76405000</v>
      </c>
      <c r="D33" s="3"/>
      <c r="E33" s="3"/>
      <c r="F33" s="1"/>
      <c r="G33" s="1"/>
      <c r="H33" s="1"/>
      <c r="I33" s="3"/>
      <c r="J33" s="1"/>
      <c r="K33" s="1"/>
      <c r="L33" s="3"/>
      <c r="M33" s="2"/>
      <c r="N33" s="2"/>
      <c r="O33" s="2"/>
      <c r="P33" s="2"/>
    </row>
    <row r="34" spans="1:16" x14ac:dyDescent="0.25">
      <c r="A34" s="30">
        <f t="shared" si="0"/>
        <v>29</v>
      </c>
      <c r="B34" s="2" t="s">
        <v>74</v>
      </c>
      <c r="C34" s="3">
        <f>E!R35</f>
        <v>235556500</v>
      </c>
      <c r="D34" s="3"/>
      <c r="E34" s="3"/>
      <c r="F34" s="1"/>
      <c r="G34" s="1"/>
      <c r="H34" s="1"/>
      <c r="I34" s="3"/>
      <c r="J34" s="1"/>
      <c r="K34" s="1"/>
      <c r="L34" s="3"/>
      <c r="M34" s="2"/>
      <c r="N34" s="2"/>
      <c r="O34" s="2"/>
      <c r="P34" s="2"/>
    </row>
    <row r="35" spans="1:16" x14ac:dyDescent="0.25">
      <c r="A35" s="30">
        <f t="shared" si="0"/>
        <v>30</v>
      </c>
      <c r="B35" s="2" t="s">
        <v>75</v>
      </c>
      <c r="C35" s="3">
        <f>E!R36</f>
        <v>11500000</v>
      </c>
      <c r="D35" s="3"/>
      <c r="E35" s="3"/>
      <c r="F35" s="1"/>
      <c r="G35" s="1"/>
      <c r="H35" s="1"/>
      <c r="I35" s="3"/>
      <c r="J35" s="1"/>
      <c r="K35" s="1"/>
      <c r="L35" s="3"/>
      <c r="M35" s="2"/>
      <c r="N35" s="2"/>
      <c r="O35" s="2"/>
      <c r="P35" s="2"/>
    </row>
    <row r="36" spans="1:16" x14ac:dyDescent="0.25">
      <c r="A36" s="30">
        <f t="shared" si="0"/>
        <v>31</v>
      </c>
      <c r="B36" s="2" t="s">
        <v>8</v>
      </c>
      <c r="C36" s="3">
        <f>E!R37</f>
        <v>300000</v>
      </c>
      <c r="D36" s="3"/>
      <c r="E36" s="3"/>
      <c r="F36" s="1"/>
      <c r="G36" s="1"/>
      <c r="H36" s="1"/>
      <c r="I36" s="3"/>
      <c r="J36" s="1"/>
      <c r="K36" s="1"/>
      <c r="L36" s="3"/>
      <c r="M36" s="2"/>
      <c r="N36" s="2"/>
      <c r="O36" s="2"/>
      <c r="P36" s="2"/>
    </row>
    <row r="37" spans="1:16" x14ac:dyDescent="0.25">
      <c r="A37" s="30">
        <f t="shared" si="0"/>
        <v>32</v>
      </c>
      <c r="B37" s="2" t="s">
        <v>9</v>
      </c>
      <c r="C37" s="3">
        <f>E!R38</f>
        <v>0</v>
      </c>
      <c r="D37" s="3"/>
      <c r="E37" s="3"/>
      <c r="F37" s="1"/>
      <c r="G37" s="1"/>
      <c r="H37" s="1"/>
      <c r="I37" s="3"/>
      <c r="J37" s="1"/>
      <c r="K37" s="1"/>
      <c r="L37" s="3"/>
      <c r="M37" s="2"/>
      <c r="N37" s="2"/>
      <c r="O37" s="2"/>
      <c r="P37" s="2"/>
    </row>
    <row r="38" spans="1:16" x14ac:dyDescent="0.25">
      <c r="A38" s="30">
        <f t="shared" si="0"/>
        <v>33</v>
      </c>
      <c r="B38" s="2" t="s">
        <v>10</v>
      </c>
      <c r="C38" s="3">
        <f>E!R39</f>
        <v>0</v>
      </c>
      <c r="D38" s="3"/>
      <c r="E38" s="3"/>
      <c r="F38" s="1"/>
      <c r="G38" s="1"/>
      <c r="H38" s="1"/>
      <c r="I38" s="3"/>
      <c r="J38" s="1"/>
      <c r="K38" s="1"/>
      <c r="L38" s="3"/>
      <c r="M38" s="2"/>
      <c r="N38" s="2"/>
      <c r="O38" s="2"/>
      <c r="P38" s="2"/>
    </row>
    <row r="39" spans="1:16" x14ac:dyDescent="0.25">
      <c r="A39" s="30">
        <f t="shared" si="0"/>
        <v>34</v>
      </c>
      <c r="B39" s="2" t="s">
        <v>12</v>
      </c>
      <c r="C39" s="3">
        <f>E!R40</f>
        <v>0</v>
      </c>
      <c r="D39" s="3"/>
      <c r="E39" s="3"/>
      <c r="F39" s="1"/>
      <c r="G39" s="1"/>
      <c r="H39" s="1"/>
      <c r="I39" s="3"/>
      <c r="J39" s="1"/>
      <c r="K39" s="1"/>
      <c r="L39" s="3"/>
      <c r="M39" s="2"/>
      <c r="N39" s="2"/>
      <c r="O39" s="2"/>
      <c r="P39" s="2"/>
    </row>
    <row r="40" spans="1:16" x14ac:dyDescent="0.25">
      <c r="A40" s="30">
        <f t="shared" si="0"/>
        <v>35</v>
      </c>
      <c r="B40" s="2" t="s">
        <v>11</v>
      </c>
      <c r="C40" s="3">
        <f>E!R41</f>
        <v>3350000</v>
      </c>
      <c r="D40" s="3"/>
      <c r="E40" s="3"/>
      <c r="F40" s="1"/>
      <c r="G40" s="1"/>
      <c r="H40" s="1"/>
      <c r="I40" s="3"/>
      <c r="J40" s="1"/>
      <c r="K40" s="1"/>
      <c r="L40" s="3"/>
      <c r="M40" s="2"/>
      <c r="N40" s="2"/>
      <c r="O40" s="2"/>
      <c r="P40" s="2"/>
    </row>
    <row r="41" spans="1:16" x14ac:dyDescent="0.25">
      <c r="A41" s="30">
        <f t="shared" si="0"/>
        <v>36</v>
      </c>
      <c r="B41" s="2" t="s">
        <v>13</v>
      </c>
      <c r="C41" s="3">
        <f>E!R42</f>
        <v>0</v>
      </c>
      <c r="D41" s="3"/>
      <c r="E41" s="3"/>
      <c r="F41" s="1"/>
      <c r="G41" s="1"/>
      <c r="H41" s="1"/>
      <c r="I41" s="3"/>
      <c r="J41" s="1"/>
      <c r="K41" s="1"/>
      <c r="L41" s="3"/>
      <c r="M41" s="2"/>
      <c r="N41" s="2"/>
      <c r="O41" s="2"/>
      <c r="P41" s="2"/>
    </row>
    <row r="42" spans="1:16" x14ac:dyDescent="0.25">
      <c r="A42" s="30">
        <f t="shared" si="0"/>
        <v>37</v>
      </c>
      <c r="B42" s="2" t="s">
        <v>14</v>
      </c>
      <c r="C42" s="3">
        <f>E!R43</f>
        <v>0</v>
      </c>
      <c r="D42" s="3"/>
      <c r="E42" s="3"/>
      <c r="F42" s="1"/>
      <c r="G42" s="1"/>
      <c r="H42" s="1"/>
      <c r="I42" s="3"/>
      <c r="J42" s="1"/>
      <c r="K42" s="1"/>
      <c r="L42" s="3"/>
      <c r="M42" s="2"/>
      <c r="N42" s="2"/>
      <c r="O42" s="2"/>
      <c r="P42" s="2"/>
    </row>
    <row r="43" spans="1:16" x14ac:dyDescent="0.25">
      <c r="A43" s="30">
        <f t="shared" si="0"/>
        <v>38</v>
      </c>
      <c r="B43" s="2" t="s">
        <v>16</v>
      </c>
      <c r="C43" s="3">
        <f>E!R44</f>
        <v>3000000</v>
      </c>
      <c r="D43" s="3"/>
      <c r="E43" s="3"/>
      <c r="F43" s="1"/>
      <c r="G43" s="1"/>
      <c r="H43" s="1"/>
      <c r="I43" s="3"/>
      <c r="J43" s="1"/>
      <c r="K43" s="1"/>
      <c r="L43" s="3"/>
      <c r="M43" s="2"/>
      <c r="N43" s="2"/>
      <c r="O43" s="2"/>
      <c r="P43" s="2"/>
    </row>
    <row r="44" spans="1:16" x14ac:dyDescent="0.25">
      <c r="A44" s="30">
        <f t="shared" si="0"/>
        <v>39</v>
      </c>
      <c r="B44" s="2" t="s">
        <v>15</v>
      </c>
      <c r="C44" s="3">
        <f>E!R45</f>
        <v>0</v>
      </c>
      <c r="D44" s="3"/>
      <c r="E44" s="3"/>
      <c r="F44" s="1"/>
      <c r="G44" s="1"/>
      <c r="H44" s="1"/>
      <c r="I44" s="3"/>
      <c r="J44" s="1"/>
      <c r="K44" s="1"/>
      <c r="L44" s="3"/>
      <c r="M44" s="2"/>
      <c r="N44" s="2"/>
      <c r="O44" s="2"/>
      <c r="P44" s="2"/>
    </row>
    <row r="45" spans="1:16" x14ac:dyDescent="0.25">
      <c r="A45" s="30">
        <f t="shared" si="0"/>
        <v>40</v>
      </c>
      <c r="B45" s="2" t="s">
        <v>4</v>
      </c>
      <c r="C45" s="3">
        <f>E!R46</f>
        <v>25252950</v>
      </c>
      <c r="D45" s="2"/>
      <c r="E45" s="2"/>
      <c r="F45" s="1"/>
      <c r="G45" s="1"/>
      <c r="H45" s="1"/>
      <c r="I45" s="3"/>
      <c r="J45" s="1"/>
      <c r="K45" s="1"/>
      <c r="L45" s="3"/>
      <c r="M45" s="2"/>
      <c r="N45" s="2"/>
      <c r="O45" s="2"/>
      <c r="P45" s="2"/>
    </row>
    <row r="46" spans="1:16" s="168" customFormat="1" x14ac:dyDescent="0.25">
      <c r="A46" s="14">
        <f t="shared" si="0"/>
        <v>41</v>
      </c>
      <c r="B46" s="26" t="s">
        <v>76</v>
      </c>
      <c r="C46" s="3">
        <f>E!R47</f>
        <v>4780000</v>
      </c>
      <c r="D46" s="27">
        <v>0</v>
      </c>
      <c r="E46" s="27"/>
      <c r="F46" s="27"/>
      <c r="G46" s="27"/>
      <c r="H46" s="27"/>
      <c r="I46" s="3"/>
      <c r="J46" s="1"/>
      <c r="K46" s="41"/>
      <c r="L46" s="3"/>
      <c r="M46" s="26"/>
      <c r="N46" s="26"/>
      <c r="O46" s="26"/>
      <c r="P46" s="26"/>
    </row>
    <row r="47" spans="1:16" x14ac:dyDescent="0.25">
      <c r="A47" s="30">
        <f t="shared" si="0"/>
        <v>42</v>
      </c>
      <c r="B47" s="2" t="s">
        <v>5</v>
      </c>
      <c r="C47" s="3">
        <f>E!R48</f>
        <v>0</v>
      </c>
      <c r="D47" s="2"/>
      <c r="E47" s="2"/>
      <c r="F47" s="1"/>
      <c r="G47" s="1"/>
      <c r="H47" s="1"/>
      <c r="I47" s="3"/>
      <c r="J47" s="1"/>
      <c r="K47" s="1"/>
      <c r="L47" s="3"/>
      <c r="M47" s="2"/>
      <c r="N47" s="2"/>
      <c r="O47" s="2"/>
      <c r="P47" s="2"/>
    </row>
    <row r="48" spans="1:16" s="44" customFormat="1" ht="29.25" customHeight="1" x14ac:dyDescent="0.25">
      <c r="A48" s="277" t="s">
        <v>24</v>
      </c>
      <c r="B48" s="277"/>
      <c r="C48" s="51">
        <f>SUM(C6:C47)</f>
        <v>89698290894.821457</v>
      </c>
      <c r="D48" s="51">
        <f t="shared" ref="D48:I48" si="1">SUM(D6:D47)</f>
        <v>948922049.53999996</v>
      </c>
      <c r="E48" s="51">
        <f t="shared" si="1"/>
        <v>0</v>
      </c>
      <c r="F48" s="51">
        <f t="shared" si="1"/>
        <v>0</v>
      </c>
      <c r="G48" s="51"/>
      <c r="H48" s="51">
        <f t="shared" si="1"/>
        <v>0</v>
      </c>
      <c r="I48" s="51">
        <f t="shared" si="1"/>
        <v>0</v>
      </c>
      <c r="J48" s="42"/>
      <c r="K48" s="43"/>
      <c r="L48" s="42"/>
      <c r="M48" s="42"/>
      <c r="N48" s="42"/>
      <c r="O48" s="42"/>
      <c r="P48" s="42"/>
    </row>
    <row r="49" spans="3:9" x14ac:dyDescent="0.25">
      <c r="C49" s="7">
        <v>89698290894.821457</v>
      </c>
      <c r="E49" s="7"/>
      <c r="I49" s="7"/>
    </row>
    <row r="50" spans="3:9" x14ac:dyDescent="0.25">
      <c r="C50" s="4">
        <f>C48-C49</f>
        <v>0</v>
      </c>
      <c r="E50" s="4"/>
      <c r="F50" s="4"/>
      <c r="G50" s="4"/>
      <c r="H50" s="4"/>
      <c r="I50" s="4"/>
    </row>
  </sheetData>
  <mergeCells count="2">
    <mergeCell ref="A1:I1"/>
    <mergeCell ref="A48:B48"/>
  </mergeCells>
  <pageMargins left="1.2" right="0.7" top="0.75" bottom="0.75" header="0.3" footer="0.3"/>
  <pageSetup paperSize="5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56"/>
  <sheetViews>
    <sheetView topLeftCell="A4" zoomScale="76" zoomScaleNormal="76" workbookViewId="0">
      <selection activeCell="A12" sqref="A12:XFD12"/>
    </sheetView>
  </sheetViews>
  <sheetFormatPr defaultRowHeight="15" x14ac:dyDescent="0.25"/>
  <cols>
    <col min="1" max="1" width="7.140625" style="5" customWidth="1"/>
    <col min="2" max="2" width="70.28515625" style="5" bestFit="1" customWidth="1"/>
    <col min="3" max="3" width="20.42578125" style="5" customWidth="1"/>
    <col min="4" max="5" width="20" style="5" customWidth="1"/>
    <col min="6" max="7" width="21.42578125" style="5" customWidth="1"/>
    <col min="8" max="8" width="22.5703125" style="5" customWidth="1"/>
    <col min="9" max="9" width="20.42578125" style="5" customWidth="1"/>
    <col min="10" max="10" width="6" style="5" customWidth="1"/>
    <col min="11" max="11" width="21" style="7" customWidth="1"/>
    <col min="12" max="12" width="20.28515625" style="5" bestFit="1" customWidth="1"/>
    <col min="13" max="16384" width="9.140625" style="5"/>
  </cols>
  <sheetData>
    <row r="1" spans="1:12" x14ac:dyDescent="0.25">
      <c r="A1" s="287" t="s">
        <v>28</v>
      </c>
      <c r="B1" s="287"/>
      <c r="C1" s="287"/>
      <c r="D1" s="287"/>
      <c r="E1" s="287"/>
      <c r="F1" s="287"/>
      <c r="G1" s="287"/>
      <c r="H1" s="287"/>
      <c r="I1" s="287"/>
    </row>
    <row r="3" spans="1:12" x14ac:dyDescent="0.25">
      <c r="D3" s="7"/>
      <c r="E3" s="4"/>
    </row>
    <row r="4" spans="1:12" ht="30" x14ac:dyDescent="0.25">
      <c r="A4" s="135" t="s">
        <v>18</v>
      </c>
      <c r="B4" s="135" t="s">
        <v>29</v>
      </c>
      <c r="C4" s="135" t="s">
        <v>52</v>
      </c>
      <c r="D4" s="35" t="s">
        <v>35</v>
      </c>
      <c r="E4" s="35" t="s">
        <v>79</v>
      </c>
      <c r="F4" s="35" t="s">
        <v>30</v>
      </c>
      <c r="G4" s="35" t="s">
        <v>80</v>
      </c>
      <c r="H4" s="35" t="s">
        <v>31</v>
      </c>
      <c r="I4" s="135" t="s">
        <v>78</v>
      </c>
    </row>
    <row r="5" spans="1:12" x14ac:dyDescent="0.25">
      <c r="A5" s="136">
        <v>1</v>
      </c>
      <c r="B5" s="136">
        <v>2</v>
      </c>
      <c r="C5" s="136">
        <v>3</v>
      </c>
      <c r="D5" s="136">
        <v>4</v>
      </c>
      <c r="E5" s="136">
        <v>5</v>
      </c>
      <c r="F5" s="136">
        <v>6</v>
      </c>
      <c r="G5" s="136"/>
      <c r="H5" s="136">
        <v>7</v>
      </c>
      <c r="I5" s="136" t="s">
        <v>36</v>
      </c>
    </row>
    <row r="6" spans="1:12" x14ac:dyDescent="0.25">
      <c r="A6" s="26"/>
      <c r="B6" s="26"/>
      <c r="C6" s="26"/>
      <c r="D6" s="26"/>
      <c r="E6" s="26"/>
      <c r="F6" s="26"/>
      <c r="G6" s="26"/>
      <c r="H6" s="26"/>
      <c r="I6" s="26"/>
    </row>
    <row r="7" spans="1:12" x14ac:dyDescent="0.25">
      <c r="A7" s="14">
        <v>1</v>
      </c>
      <c r="B7" s="26" t="s">
        <v>1</v>
      </c>
      <c r="C7" s="27">
        <f>F!R7</f>
        <v>633475000</v>
      </c>
      <c r="D7" s="41"/>
      <c r="E7" s="41"/>
      <c r="F7" s="26"/>
      <c r="G7" s="26"/>
      <c r="H7" s="26"/>
      <c r="I7" s="27">
        <f>C7-D7-E7-F7-G7-H7</f>
        <v>633475000</v>
      </c>
      <c r="J7" s="5" t="s">
        <v>86</v>
      </c>
    </row>
    <row r="8" spans="1:12" x14ac:dyDescent="0.25">
      <c r="A8" s="14">
        <f>A7+1</f>
        <v>2</v>
      </c>
      <c r="B8" s="26" t="s">
        <v>0</v>
      </c>
      <c r="C8" s="27">
        <f>F!R8</f>
        <v>0</v>
      </c>
      <c r="D8" s="41"/>
      <c r="E8" s="1" t="s">
        <v>88</v>
      </c>
      <c r="F8" s="26"/>
      <c r="G8" s="26"/>
      <c r="H8" s="26"/>
      <c r="I8" s="27" t="e">
        <f t="shared" ref="I8:I48" si="0">C8-D8-E8-F8-G8-H8</f>
        <v>#VALUE!</v>
      </c>
      <c r="J8" s="5" t="s">
        <v>86</v>
      </c>
    </row>
    <row r="9" spans="1:12" s="115" customFormat="1" x14ac:dyDescent="0.25">
      <c r="A9" s="120">
        <f t="shared" ref="A9:A48" si="1">A8+1</f>
        <v>3</v>
      </c>
      <c r="B9" s="118" t="s">
        <v>6</v>
      </c>
      <c r="C9" s="121">
        <f>F!R9</f>
        <v>0</v>
      </c>
      <c r="D9" s="119"/>
      <c r="E9" s="119"/>
      <c r="F9" s="118"/>
      <c r="G9" s="118"/>
      <c r="H9" s="118"/>
      <c r="I9" s="121">
        <f t="shared" si="0"/>
        <v>0</v>
      </c>
      <c r="J9" s="115" t="s">
        <v>86</v>
      </c>
      <c r="K9" s="116"/>
      <c r="L9" s="114"/>
    </row>
    <row r="10" spans="1:12" x14ac:dyDescent="0.25">
      <c r="A10" s="14">
        <f t="shared" si="1"/>
        <v>4</v>
      </c>
      <c r="B10" s="26" t="s">
        <v>53</v>
      </c>
      <c r="C10" s="27">
        <f>F!R10</f>
        <v>167840683</v>
      </c>
      <c r="D10" s="41"/>
      <c r="E10" s="41"/>
      <c r="F10" s="26"/>
      <c r="G10" s="1">
        <v>0</v>
      </c>
      <c r="H10" s="26"/>
      <c r="I10" s="27">
        <f>C10-D10-E10-F10-G10-H10</f>
        <v>167840683</v>
      </c>
      <c r="K10" s="7">
        <v>167840683</v>
      </c>
      <c r="L10" s="4"/>
    </row>
    <row r="11" spans="1:12" x14ac:dyDescent="0.25">
      <c r="A11" s="14">
        <f t="shared" si="1"/>
        <v>5</v>
      </c>
      <c r="B11" s="26" t="s">
        <v>54</v>
      </c>
      <c r="C11" s="27">
        <f>F!R11</f>
        <v>0</v>
      </c>
      <c r="D11" s="41"/>
      <c r="E11" s="41"/>
      <c r="F11" s="26"/>
      <c r="G11" s="26"/>
      <c r="H11" s="26"/>
      <c r="I11" s="27">
        <f t="shared" si="0"/>
        <v>0</v>
      </c>
      <c r="L11" s="4"/>
    </row>
    <row r="12" spans="1:12" x14ac:dyDescent="0.25">
      <c r="A12" s="14">
        <f t="shared" si="1"/>
        <v>6</v>
      </c>
      <c r="B12" s="26" t="s">
        <v>3</v>
      </c>
      <c r="C12" s="27">
        <f>F!R12</f>
        <v>832022000</v>
      </c>
      <c r="D12" s="41"/>
      <c r="E12" s="41"/>
      <c r="F12" s="26"/>
      <c r="G12" s="26"/>
      <c r="H12" s="26"/>
      <c r="I12" s="27">
        <f t="shared" si="0"/>
        <v>832022000</v>
      </c>
      <c r="L12" s="4"/>
    </row>
    <row r="13" spans="1:12" x14ac:dyDescent="0.25">
      <c r="A13" s="14">
        <f t="shared" si="1"/>
        <v>7</v>
      </c>
      <c r="B13" s="26" t="s">
        <v>55</v>
      </c>
      <c r="C13" s="27">
        <f>F!R13</f>
        <v>0</v>
      </c>
      <c r="D13" s="41"/>
      <c r="E13" s="41"/>
      <c r="F13" s="26"/>
      <c r="G13" s="26"/>
      <c r="H13" s="26"/>
      <c r="I13" s="27">
        <f t="shared" si="0"/>
        <v>0</v>
      </c>
      <c r="J13" s="5" t="s">
        <v>86</v>
      </c>
      <c r="L13" s="4"/>
    </row>
    <row r="14" spans="1:12" s="115" customFormat="1" x14ac:dyDescent="0.25">
      <c r="A14" s="120">
        <f t="shared" si="1"/>
        <v>8</v>
      </c>
      <c r="B14" s="118" t="s">
        <v>56</v>
      </c>
      <c r="C14" s="121">
        <f>F!R14</f>
        <v>88562000</v>
      </c>
      <c r="D14" s="119"/>
      <c r="E14" s="119"/>
      <c r="F14" s="118"/>
      <c r="G14" s="118"/>
      <c r="H14" s="118"/>
      <c r="I14" s="121">
        <f t="shared" si="0"/>
        <v>88562000</v>
      </c>
      <c r="J14" s="115" t="s">
        <v>86</v>
      </c>
      <c r="K14" s="116"/>
    </row>
    <row r="15" spans="1:12" x14ac:dyDescent="0.25">
      <c r="A15" s="14">
        <f t="shared" si="1"/>
        <v>9</v>
      </c>
      <c r="B15" s="26" t="s">
        <v>57</v>
      </c>
      <c r="C15" s="27">
        <f>F!R15</f>
        <v>13145182465.870001</v>
      </c>
      <c r="D15" s="41"/>
      <c r="E15" s="41"/>
      <c r="F15" s="26"/>
      <c r="G15" s="26"/>
      <c r="H15" s="26"/>
      <c r="I15" s="27">
        <f t="shared" si="0"/>
        <v>13145182465.870001</v>
      </c>
    </row>
    <row r="16" spans="1:12" x14ac:dyDescent="0.25">
      <c r="A16" s="14">
        <f t="shared" si="1"/>
        <v>10</v>
      </c>
      <c r="B16" s="26" t="s">
        <v>58</v>
      </c>
      <c r="C16" s="27">
        <f>F!R16</f>
        <v>11674966000</v>
      </c>
      <c r="D16" s="41"/>
      <c r="E16" s="41"/>
      <c r="F16" s="26"/>
      <c r="G16" s="26"/>
      <c r="H16" s="26"/>
      <c r="I16" s="27">
        <f t="shared" si="0"/>
        <v>11674966000</v>
      </c>
      <c r="J16" s="5" t="s">
        <v>86</v>
      </c>
    </row>
    <row r="17" spans="1:12" s="115" customFormat="1" x14ac:dyDescent="0.25">
      <c r="A17" s="120">
        <f t="shared" si="1"/>
        <v>11</v>
      </c>
      <c r="B17" s="118" t="s">
        <v>59</v>
      </c>
      <c r="C17" s="121">
        <f>F!R17</f>
        <v>0</v>
      </c>
      <c r="D17" s="119"/>
      <c r="E17" s="119"/>
      <c r="F17" s="118"/>
      <c r="G17" s="118"/>
      <c r="H17" s="118"/>
      <c r="I17" s="121">
        <f t="shared" si="0"/>
        <v>0</v>
      </c>
      <c r="K17" s="116"/>
    </row>
    <row r="18" spans="1:12" x14ac:dyDescent="0.25">
      <c r="A18" s="14">
        <f t="shared" si="1"/>
        <v>12</v>
      </c>
      <c r="B18" s="26" t="s">
        <v>60</v>
      </c>
      <c r="C18" s="27">
        <f>F!R18</f>
        <v>0</v>
      </c>
      <c r="D18" s="41"/>
      <c r="E18" s="41"/>
      <c r="F18" s="26"/>
      <c r="G18" s="26"/>
      <c r="H18" s="26"/>
      <c r="I18" s="27">
        <f t="shared" si="0"/>
        <v>0</v>
      </c>
      <c r="J18" s="5" t="s">
        <v>86</v>
      </c>
    </row>
    <row r="19" spans="1:12" x14ac:dyDescent="0.25">
      <c r="A19" s="14">
        <f t="shared" si="1"/>
        <v>13</v>
      </c>
      <c r="B19" s="26" t="s">
        <v>61</v>
      </c>
      <c r="C19" s="27">
        <f>F!R19</f>
        <v>0</v>
      </c>
      <c r="D19" s="41"/>
      <c r="E19" s="41"/>
      <c r="F19" s="26"/>
      <c r="G19" s="26"/>
      <c r="H19" s="26"/>
      <c r="I19" s="27">
        <f t="shared" si="0"/>
        <v>0</v>
      </c>
    </row>
    <row r="20" spans="1:12" s="115" customFormat="1" x14ac:dyDescent="0.25">
      <c r="A20" s="120">
        <f t="shared" si="1"/>
        <v>14</v>
      </c>
      <c r="B20" s="118" t="s">
        <v>62</v>
      </c>
      <c r="C20" s="121">
        <f>F!R20</f>
        <v>0</v>
      </c>
      <c r="D20" s="119"/>
      <c r="E20" s="119"/>
      <c r="F20" s="118"/>
      <c r="G20" s="118"/>
      <c r="H20" s="118"/>
      <c r="I20" s="121">
        <f t="shared" si="0"/>
        <v>0</v>
      </c>
      <c r="K20" s="116"/>
    </row>
    <row r="21" spans="1:12" x14ac:dyDescent="0.25">
      <c r="A21" s="14">
        <f t="shared" si="1"/>
        <v>15</v>
      </c>
      <c r="B21" s="26" t="s">
        <v>2</v>
      </c>
      <c r="C21" s="27">
        <f>F!R21</f>
        <v>0</v>
      </c>
      <c r="D21" s="41"/>
      <c r="E21" s="41"/>
      <c r="F21" s="26"/>
      <c r="G21" s="26"/>
      <c r="H21" s="26"/>
      <c r="I21" s="27">
        <f t="shared" si="0"/>
        <v>0</v>
      </c>
      <c r="J21" s="5" t="s">
        <v>86</v>
      </c>
    </row>
    <row r="22" spans="1:12" s="115" customFormat="1" x14ac:dyDescent="0.25">
      <c r="A22" s="120">
        <f t="shared" si="1"/>
        <v>16</v>
      </c>
      <c r="B22" s="118" t="s">
        <v>63</v>
      </c>
      <c r="C22" s="121">
        <f>F!R22</f>
        <v>37514000</v>
      </c>
      <c r="D22" s="119"/>
      <c r="E22" s="119"/>
      <c r="F22" s="118"/>
      <c r="G22" s="118"/>
      <c r="H22" s="118"/>
      <c r="I22" s="121">
        <f t="shared" si="0"/>
        <v>37514000</v>
      </c>
      <c r="J22" s="115" t="s">
        <v>86</v>
      </c>
      <c r="K22" s="116"/>
    </row>
    <row r="23" spans="1:12" x14ac:dyDescent="0.25">
      <c r="A23" s="14">
        <f t="shared" si="1"/>
        <v>17</v>
      </c>
      <c r="B23" s="26" t="s">
        <v>64</v>
      </c>
      <c r="C23" s="27">
        <f>F!R23</f>
        <v>0</v>
      </c>
      <c r="D23" s="41"/>
      <c r="E23" s="41"/>
      <c r="F23" s="26"/>
      <c r="G23" s="26"/>
      <c r="H23" s="26"/>
      <c r="I23" s="27">
        <f t="shared" si="0"/>
        <v>0</v>
      </c>
    </row>
    <row r="24" spans="1:12" x14ac:dyDescent="0.25">
      <c r="A24" s="14">
        <f t="shared" si="1"/>
        <v>18</v>
      </c>
      <c r="B24" s="167" t="s">
        <v>17</v>
      </c>
      <c r="C24" s="27">
        <f>F!R24</f>
        <v>0</v>
      </c>
      <c r="D24" s="41"/>
      <c r="E24" s="41"/>
      <c r="F24" s="26"/>
      <c r="G24" s="26"/>
      <c r="H24" s="26"/>
      <c r="I24" s="27">
        <f t="shared" si="0"/>
        <v>0</v>
      </c>
      <c r="J24" s="5" t="s">
        <v>86</v>
      </c>
    </row>
    <row r="25" spans="1:12" x14ac:dyDescent="0.25">
      <c r="A25" s="14">
        <f t="shared" si="1"/>
        <v>19</v>
      </c>
      <c r="B25" s="26" t="s">
        <v>65</v>
      </c>
      <c r="C25" s="27">
        <f>F!R25</f>
        <v>0</v>
      </c>
      <c r="D25" s="41"/>
      <c r="E25" s="41"/>
      <c r="F25" s="26"/>
      <c r="G25" s="26"/>
      <c r="H25" s="26"/>
      <c r="I25" s="27">
        <f t="shared" si="0"/>
        <v>0</v>
      </c>
    </row>
    <row r="26" spans="1:12" x14ac:dyDescent="0.25">
      <c r="A26" s="14">
        <f t="shared" si="1"/>
        <v>20</v>
      </c>
      <c r="B26" s="26" t="s">
        <v>66</v>
      </c>
      <c r="C26" s="27">
        <f>F!R26</f>
        <v>0</v>
      </c>
      <c r="D26" s="41"/>
      <c r="E26" s="41"/>
      <c r="F26" s="26"/>
      <c r="G26" s="26"/>
      <c r="H26" s="26"/>
      <c r="I26" s="27">
        <f t="shared" si="0"/>
        <v>0</v>
      </c>
    </row>
    <row r="27" spans="1:12" x14ac:dyDescent="0.25">
      <c r="A27" s="14">
        <f t="shared" si="1"/>
        <v>21</v>
      </c>
      <c r="B27" s="26" t="s">
        <v>67</v>
      </c>
      <c r="C27" s="27">
        <f>F!R27</f>
        <v>0</v>
      </c>
      <c r="D27" s="41"/>
      <c r="E27" s="41"/>
      <c r="F27" s="26"/>
      <c r="G27" s="26"/>
      <c r="H27" s="26"/>
      <c r="I27" s="27">
        <f t="shared" si="0"/>
        <v>0</v>
      </c>
      <c r="L27" s="4"/>
    </row>
    <row r="28" spans="1:12" x14ac:dyDescent="0.25">
      <c r="A28" s="14">
        <f t="shared" si="1"/>
        <v>22</v>
      </c>
      <c r="B28" s="26" t="s">
        <v>68</v>
      </c>
      <c r="C28" s="27">
        <f>F!R28</f>
        <v>0</v>
      </c>
      <c r="D28" s="41"/>
      <c r="E28" s="41"/>
      <c r="F28" s="26"/>
      <c r="G28" s="26"/>
      <c r="H28" s="26"/>
      <c r="I28" s="27">
        <f t="shared" si="0"/>
        <v>0</v>
      </c>
    </row>
    <row r="29" spans="1:12" x14ac:dyDescent="0.25">
      <c r="A29" s="14">
        <f t="shared" si="1"/>
        <v>23</v>
      </c>
      <c r="B29" s="26" t="s">
        <v>69</v>
      </c>
      <c r="C29" s="27">
        <f>F!R29</f>
        <v>0</v>
      </c>
      <c r="D29" s="41"/>
      <c r="E29" s="41"/>
      <c r="F29" s="26"/>
      <c r="G29" s="26"/>
      <c r="H29" s="26"/>
      <c r="I29" s="27">
        <f t="shared" si="0"/>
        <v>0</v>
      </c>
      <c r="J29" s="5" t="s">
        <v>86</v>
      </c>
    </row>
    <row r="30" spans="1:12" x14ac:dyDescent="0.25">
      <c r="A30" s="14">
        <f t="shared" si="1"/>
        <v>24</v>
      </c>
      <c r="B30" s="26" t="s">
        <v>70</v>
      </c>
      <c r="C30" s="27">
        <f>F!R30</f>
        <v>40584000</v>
      </c>
      <c r="D30" s="41"/>
      <c r="E30" s="41"/>
      <c r="F30" s="26"/>
      <c r="G30" s="26"/>
      <c r="H30" s="26"/>
      <c r="I30" s="27">
        <f t="shared" si="0"/>
        <v>40584000</v>
      </c>
    </row>
    <row r="31" spans="1:12" s="115" customFormat="1" x14ac:dyDescent="0.25">
      <c r="A31" s="120">
        <f t="shared" si="1"/>
        <v>25</v>
      </c>
      <c r="B31" s="118" t="s">
        <v>71</v>
      </c>
      <c r="C31" s="121">
        <f>F!R31</f>
        <v>0</v>
      </c>
      <c r="D31" s="119"/>
      <c r="E31" s="119"/>
      <c r="F31" s="118"/>
      <c r="G31" s="118"/>
      <c r="H31" s="118"/>
      <c r="I31" s="121">
        <f t="shared" si="0"/>
        <v>0</v>
      </c>
      <c r="J31" s="115" t="s">
        <v>86</v>
      </c>
      <c r="K31" s="116"/>
    </row>
    <row r="32" spans="1:12" x14ac:dyDescent="0.25">
      <c r="A32" s="14">
        <f t="shared" si="1"/>
        <v>26</v>
      </c>
      <c r="B32" s="26" t="s">
        <v>72</v>
      </c>
      <c r="C32" s="27">
        <f>F!R32</f>
        <v>0</v>
      </c>
      <c r="D32" s="41"/>
      <c r="E32" s="41"/>
      <c r="F32" s="26"/>
      <c r="G32" s="26"/>
      <c r="H32" s="26"/>
      <c r="I32" s="27">
        <f t="shared" si="0"/>
        <v>0</v>
      </c>
      <c r="J32" s="5" t="s">
        <v>86</v>
      </c>
    </row>
    <row r="33" spans="1:12" x14ac:dyDescent="0.25">
      <c r="A33" s="14">
        <f t="shared" si="1"/>
        <v>27</v>
      </c>
      <c r="B33" s="26" t="s">
        <v>7</v>
      </c>
      <c r="C33" s="27">
        <f>F!R33</f>
        <v>48502000</v>
      </c>
      <c r="D33" s="41"/>
      <c r="E33" s="41"/>
      <c r="F33" s="26"/>
      <c r="G33" s="26"/>
      <c r="H33" s="26"/>
      <c r="I33" s="27">
        <f t="shared" si="0"/>
        <v>48502000</v>
      </c>
      <c r="J33" s="5" t="s">
        <v>86</v>
      </c>
    </row>
    <row r="34" spans="1:12" s="115" customFormat="1" x14ac:dyDescent="0.25">
      <c r="A34" s="120">
        <f t="shared" si="1"/>
        <v>28</v>
      </c>
      <c r="B34" s="118" t="s">
        <v>73</v>
      </c>
      <c r="C34" s="121">
        <f>F!R34</f>
        <v>93060000</v>
      </c>
      <c r="D34" s="119"/>
      <c r="E34" s="119"/>
      <c r="F34" s="118"/>
      <c r="G34" s="118"/>
      <c r="H34" s="118"/>
      <c r="I34" s="121">
        <f t="shared" si="0"/>
        <v>93060000</v>
      </c>
      <c r="J34" s="115" t="s">
        <v>86</v>
      </c>
      <c r="K34" s="116"/>
    </row>
    <row r="35" spans="1:12" x14ac:dyDescent="0.25">
      <c r="A35" s="14">
        <f t="shared" si="1"/>
        <v>29</v>
      </c>
      <c r="B35" s="26" t="s">
        <v>74</v>
      </c>
      <c r="C35" s="27">
        <f>F!R35</f>
        <v>0</v>
      </c>
      <c r="D35" s="41"/>
      <c r="E35" s="41"/>
      <c r="F35" s="26"/>
      <c r="G35" s="26"/>
      <c r="H35" s="26"/>
      <c r="I35" s="27">
        <f t="shared" si="0"/>
        <v>0</v>
      </c>
    </row>
    <row r="36" spans="1:12" x14ac:dyDescent="0.25">
      <c r="A36" s="14">
        <f t="shared" si="1"/>
        <v>30</v>
      </c>
      <c r="B36" s="26" t="s">
        <v>75</v>
      </c>
      <c r="C36" s="27">
        <f>F!R36</f>
        <v>0</v>
      </c>
      <c r="D36" s="41"/>
      <c r="E36" s="41"/>
      <c r="F36" s="26"/>
      <c r="G36" s="26"/>
      <c r="H36" s="26"/>
      <c r="I36" s="27">
        <f t="shared" si="0"/>
        <v>0</v>
      </c>
      <c r="J36" s="5" t="s">
        <v>86</v>
      </c>
    </row>
    <row r="37" spans="1:12" x14ac:dyDescent="0.25">
      <c r="A37" s="14">
        <f t="shared" si="1"/>
        <v>31</v>
      </c>
      <c r="B37" s="26" t="s">
        <v>8</v>
      </c>
      <c r="C37" s="27">
        <f>F!R37</f>
        <v>0</v>
      </c>
      <c r="D37" s="41"/>
      <c r="E37" s="41"/>
      <c r="F37" s="26"/>
      <c r="G37" s="26"/>
      <c r="H37" s="26"/>
      <c r="I37" s="27">
        <f t="shared" si="0"/>
        <v>0</v>
      </c>
      <c r="J37" s="5" t="s">
        <v>86</v>
      </c>
    </row>
    <row r="38" spans="1:12" x14ac:dyDescent="0.25">
      <c r="A38" s="14">
        <f t="shared" si="1"/>
        <v>32</v>
      </c>
      <c r="B38" s="26" t="s">
        <v>9</v>
      </c>
      <c r="C38" s="27">
        <f>F!R38</f>
        <v>0</v>
      </c>
      <c r="D38" s="41"/>
      <c r="E38" s="41"/>
      <c r="F38" s="26"/>
      <c r="G38" s="26"/>
      <c r="H38" s="26"/>
      <c r="I38" s="27">
        <f t="shared" si="0"/>
        <v>0</v>
      </c>
      <c r="J38" s="5" t="s">
        <v>86</v>
      </c>
    </row>
    <row r="39" spans="1:12" s="115" customFormat="1" x14ac:dyDescent="0.25">
      <c r="A39" s="120">
        <f t="shared" si="1"/>
        <v>33</v>
      </c>
      <c r="B39" s="118" t="s">
        <v>10</v>
      </c>
      <c r="C39" s="121">
        <f>F!R39</f>
        <v>0</v>
      </c>
      <c r="D39" s="119"/>
      <c r="E39" s="119"/>
      <c r="F39" s="118"/>
      <c r="G39" s="118"/>
      <c r="H39" s="118"/>
      <c r="I39" s="121">
        <f t="shared" si="0"/>
        <v>0</v>
      </c>
      <c r="J39" s="115" t="s">
        <v>86</v>
      </c>
      <c r="K39" s="116"/>
    </row>
    <row r="40" spans="1:12" x14ac:dyDescent="0.25">
      <c r="A40" s="14">
        <f t="shared" si="1"/>
        <v>34</v>
      </c>
      <c r="B40" s="26" t="s">
        <v>12</v>
      </c>
      <c r="C40" s="27">
        <f>F!R40</f>
        <v>0</v>
      </c>
      <c r="D40" s="41"/>
      <c r="E40" s="41"/>
      <c r="F40" s="26"/>
      <c r="G40" s="26"/>
      <c r="H40" s="26"/>
      <c r="I40" s="27">
        <f t="shared" si="0"/>
        <v>0</v>
      </c>
      <c r="J40" s="5" t="s">
        <v>86</v>
      </c>
    </row>
    <row r="41" spans="1:12" s="115" customFormat="1" x14ac:dyDescent="0.25">
      <c r="A41" s="120">
        <f t="shared" si="1"/>
        <v>35</v>
      </c>
      <c r="B41" s="118" t="s">
        <v>11</v>
      </c>
      <c r="C41" s="121">
        <f>F!R41</f>
        <v>0</v>
      </c>
      <c r="D41" s="119"/>
      <c r="E41" s="119"/>
      <c r="F41" s="118"/>
      <c r="G41" s="118"/>
      <c r="H41" s="118"/>
      <c r="I41" s="121">
        <f t="shared" si="0"/>
        <v>0</v>
      </c>
      <c r="J41" s="115" t="s">
        <v>86</v>
      </c>
      <c r="K41" s="116"/>
    </row>
    <row r="42" spans="1:12" x14ac:dyDescent="0.25">
      <c r="A42" s="14">
        <f t="shared" si="1"/>
        <v>36</v>
      </c>
      <c r="B42" s="26" t="s">
        <v>13</v>
      </c>
      <c r="C42" s="27">
        <f>F!R42</f>
        <v>0</v>
      </c>
      <c r="D42" s="41"/>
      <c r="E42" s="41"/>
      <c r="F42" s="26"/>
      <c r="G42" s="26"/>
      <c r="H42" s="26"/>
      <c r="I42" s="27">
        <f t="shared" si="0"/>
        <v>0</v>
      </c>
      <c r="J42" s="5" t="s">
        <v>86</v>
      </c>
    </row>
    <row r="43" spans="1:12" x14ac:dyDescent="0.25">
      <c r="A43" s="14">
        <f t="shared" si="1"/>
        <v>37</v>
      </c>
      <c r="B43" s="26" t="s">
        <v>14</v>
      </c>
      <c r="C43" s="27">
        <f>F!R43</f>
        <v>0</v>
      </c>
      <c r="D43" s="41"/>
      <c r="E43" s="41"/>
      <c r="F43" s="26"/>
      <c r="G43" s="26"/>
      <c r="H43" s="26"/>
      <c r="I43" s="27">
        <f t="shared" si="0"/>
        <v>0</v>
      </c>
      <c r="J43" s="5" t="s">
        <v>86</v>
      </c>
    </row>
    <row r="44" spans="1:12" x14ac:dyDescent="0.25">
      <c r="A44" s="14">
        <f t="shared" si="1"/>
        <v>38</v>
      </c>
      <c r="B44" s="26" t="s">
        <v>16</v>
      </c>
      <c r="C44" s="27">
        <f>F!R44</f>
        <v>0</v>
      </c>
      <c r="D44" s="41"/>
      <c r="E44" s="41"/>
      <c r="F44" s="26"/>
      <c r="G44" s="26"/>
      <c r="H44" s="26"/>
      <c r="I44" s="27">
        <f t="shared" si="0"/>
        <v>0</v>
      </c>
      <c r="J44" s="5" t="s">
        <v>86</v>
      </c>
    </row>
    <row r="45" spans="1:12" x14ac:dyDescent="0.25">
      <c r="A45" s="14">
        <f t="shared" si="1"/>
        <v>39</v>
      </c>
      <c r="B45" s="26" t="s">
        <v>15</v>
      </c>
      <c r="C45" s="27">
        <f>F!R45</f>
        <v>0</v>
      </c>
      <c r="D45" s="41"/>
      <c r="E45" s="41"/>
      <c r="F45" s="26"/>
      <c r="G45" s="26"/>
      <c r="H45" s="26"/>
      <c r="I45" s="27">
        <f t="shared" si="0"/>
        <v>0</v>
      </c>
      <c r="J45" s="5" t="s">
        <v>86</v>
      </c>
      <c r="L45" s="4"/>
    </row>
    <row r="46" spans="1:12" x14ac:dyDescent="0.25">
      <c r="A46" s="14">
        <f t="shared" si="1"/>
        <v>40</v>
      </c>
      <c r="B46" s="26" t="s">
        <v>4</v>
      </c>
      <c r="C46" s="27">
        <f>F!R46</f>
        <v>68889700</v>
      </c>
      <c r="D46" s="26"/>
      <c r="E46" s="26"/>
      <c r="F46" s="26"/>
      <c r="G46" s="26"/>
      <c r="H46" s="26"/>
      <c r="I46" s="27">
        <f t="shared" si="0"/>
        <v>68889700</v>
      </c>
    </row>
    <row r="47" spans="1:12" s="10" customFormat="1" x14ac:dyDescent="0.25">
      <c r="A47" s="14">
        <f t="shared" si="1"/>
        <v>41</v>
      </c>
      <c r="B47" s="26" t="s">
        <v>76</v>
      </c>
      <c r="C47" s="27">
        <f>F!R47</f>
        <v>135679000</v>
      </c>
      <c r="D47" s="27">
        <f t="shared" ref="D47:H47" si="2">SUM(D7:D46)</f>
        <v>0</v>
      </c>
      <c r="E47" s="27">
        <f t="shared" si="2"/>
        <v>0</v>
      </c>
      <c r="F47" s="27">
        <f t="shared" si="2"/>
        <v>0</v>
      </c>
      <c r="G47" s="27"/>
      <c r="H47" s="27">
        <f t="shared" si="2"/>
        <v>0</v>
      </c>
      <c r="I47" s="27">
        <f t="shared" si="0"/>
        <v>135679000</v>
      </c>
      <c r="J47" s="10" t="s">
        <v>86</v>
      </c>
      <c r="K47" s="33">
        <f>'A1'!K47+'F1'!I47</f>
        <v>415679000</v>
      </c>
    </row>
    <row r="48" spans="1:12" x14ac:dyDescent="0.25">
      <c r="A48" s="14">
        <f t="shared" si="1"/>
        <v>42</v>
      </c>
      <c r="B48" s="26" t="s">
        <v>5</v>
      </c>
      <c r="C48" s="27">
        <f>F!R48</f>
        <v>91827000</v>
      </c>
      <c r="D48" s="26"/>
      <c r="E48" s="26"/>
      <c r="F48" s="26"/>
      <c r="G48" s="26"/>
      <c r="H48" s="26"/>
      <c r="I48" s="27">
        <f t="shared" si="0"/>
        <v>91827000</v>
      </c>
      <c r="J48" s="5" t="s">
        <v>86</v>
      </c>
    </row>
    <row r="49" spans="1:11" s="44" customFormat="1" ht="31.5" customHeight="1" x14ac:dyDescent="0.25">
      <c r="A49" s="288" t="s">
        <v>24</v>
      </c>
      <c r="B49" s="289"/>
      <c r="C49" s="51">
        <f>SUM(C7:C48)</f>
        <v>27058103848.870003</v>
      </c>
      <c r="D49" s="51">
        <f t="shared" ref="D49:I49" si="3">SUM(D7:D48)</f>
        <v>0</v>
      </c>
      <c r="E49" s="51">
        <f t="shared" si="3"/>
        <v>0</v>
      </c>
      <c r="F49" s="51">
        <f t="shared" si="3"/>
        <v>0</v>
      </c>
      <c r="G49" s="51"/>
      <c r="H49" s="51">
        <f t="shared" si="3"/>
        <v>0</v>
      </c>
      <c r="I49" s="51" t="e">
        <f t="shared" si="3"/>
        <v>#VALUE!</v>
      </c>
      <c r="K49" s="45"/>
    </row>
    <row r="50" spans="1:11" x14ac:dyDescent="0.25">
      <c r="I50" s="4">
        <v>43557634839</v>
      </c>
    </row>
    <row r="51" spans="1:11" x14ac:dyDescent="0.25">
      <c r="I51" s="4" t="e">
        <f>I49-I50</f>
        <v>#VALUE!</v>
      </c>
    </row>
    <row r="56" spans="1:11" x14ac:dyDescent="0.25">
      <c r="D56" s="5">
        <v>150000</v>
      </c>
      <c r="E56" s="5">
        <v>13</v>
      </c>
      <c r="F56" s="5">
        <f>D56*E56</f>
        <v>1950000</v>
      </c>
    </row>
  </sheetData>
  <mergeCells count="2">
    <mergeCell ref="A1:I1"/>
    <mergeCell ref="A49:B49"/>
  </mergeCells>
  <pageMargins left="0.7" right="0.7" top="0.75" bottom="0.75" header="0.3" footer="0.3"/>
  <pageSetup paperSize="5" scale="7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14"/>
  <sheetViews>
    <sheetView workbookViewId="0">
      <selection activeCell="D12" sqref="D12"/>
    </sheetView>
  </sheetViews>
  <sheetFormatPr defaultRowHeight="15" x14ac:dyDescent="0.25"/>
  <cols>
    <col min="1" max="1" width="31.85546875" customWidth="1"/>
    <col min="2" max="4" width="22.85546875" customWidth="1"/>
  </cols>
  <sheetData>
    <row r="1" spans="1:4" s="129" customFormat="1" ht="15.75" x14ac:dyDescent="0.25">
      <c r="A1" s="129" t="s">
        <v>89</v>
      </c>
      <c r="B1" s="129" t="s">
        <v>90</v>
      </c>
      <c r="C1" s="129" t="s">
        <v>91</v>
      </c>
      <c r="D1" s="129" t="s">
        <v>92</v>
      </c>
    </row>
    <row r="2" spans="1:4" x14ac:dyDescent="0.25">
      <c r="A2" t="s">
        <v>93</v>
      </c>
      <c r="B2" s="128">
        <v>7927982048.0699997</v>
      </c>
      <c r="C2" s="128">
        <v>584282054.15999997</v>
      </c>
      <c r="D2" s="128">
        <v>1941676001.01</v>
      </c>
    </row>
    <row r="3" spans="1:4" x14ac:dyDescent="0.25">
      <c r="A3" t="s">
        <v>94</v>
      </c>
      <c r="B3" s="128">
        <v>11472635864.889999</v>
      </c>
      <c r="C3" s="128">
        <v>2166848215.29</v>
      </c>
      <c r="D3" s="128">
        <v>582435959</v>
      </c>
    </row>
    <row r="4" spans="1:4" x14ac:dyDescent="0.25">
      <c r="A4" t="s">
        <v>95</v>
      </c>
      <c r="B4" s="128">
        <v>11274390793.290001</v>
      </c>
      <c r="C4" s="128">
        <v>2059359269.8599999</v>
      </c>
      <c r="D4" s="128">
        <v>684104767.15999997</v>
      </c>
    </row>
    <row r="5" spans="1:4" x14ac:dyDescent="0.25">
      <c r="A5" t="s">
        <v>96</v>
      </c>
      <c r="B5" s="128">
        <v>10675840666.08</v>
      </c>
      <c r="C5" s="128">
        <v>1911895335.79</v>
      </c>
      <c r="D5" s="128">
        <v>817505475.19000006</v>
      </c>
    </row>
    <row r="6" spans="1:4" x14ac:dyDescent="0.25">
      <c r="A6" t="s">
        <v>97</v>
      </c>
      <c r="B6" s="128">
        <v>22345456272.77</v>
      </c>
      <c r="C6" s="128">
        <v>4113811202.6599998</v>
      </c>
      <c r="D6" s="128">
        <v>682564392.88</v>
      </c>
    </row>
    <row r="7" spans="1:4" x14ac:dyDescent="0.25">
      <c r="A7" t="s">
        <v>98</v>
      </c>
      <c r="B7" s="128">
        <v>10208846449.58</v>
      </c>
      <c r="C7" s="128">
        <v>1978584645.8299999</v>
      </c>
      <c r="D7" s="128">
        <v>848868968.44000006</v>
      </c>
    </row>
    <row r="8" spans="1:4" x14ac:dyDescent="0.25">
      <c r="A8" t="s">
        <v>99</v>
      </c>
      <c r="B8" s="128">
        <v>12142513599.25</v>
      </c>
      <c r="C8" s="128">
        <v>2194111989.71</v>
      </c>
      <c r="D8" s="128">
        <v>557164700.89999998</v>
      </c>
    </row>
    <row r="9" spans="1:4" x14ac:dyDescent="0.25">
      <c r="A9" t="s">
        <v>100</v>
      </c>
      <c r="B9" s="128">
        <v>10707531094.059999</v>
      </c>
      <c r="C9" s="128">
        <v>1842744152.6800001</v>
      </c>
      <c r="D9" s="128">
        <v>506326981.39999998</v>
      </c>
    </row>
    <row r="10" spans="1:4" x14ac:dyDescent="0.25">
      <c r="A10" t="s">
        <v>102</v>
      </c>
      <c r="B10" s="128">
        <v>8901297921.8400002</v>
      </c>
      <c r="C10" s="128">
        <v>1576363608.01</v>
      </c>
      <c r="D10" s="128">
        <v>547489924.83000004</v>
      </c>
    </row>
    <row r="11" spans="1:4" x14ac:dyDescent="0.25">
      <c r="A11" t="s">
        <v>101</v>
      </c>
      <c r="B11" s="128">
        <v>12657519754.059999</v>
      </c>
      <c r="C11" s="128">
        <v>2716468817.3800001</v>
      </c>
      <c r="D11" s="128">
        <v>736377071.40999997</v>
      </c>
    </row>
    <row r="12" spans="1:4" x14ac:dyDescent="0.25">
      <c r="B12" s="130">
        <f>SUM(B2:B11)</f>
        <v>118314014463.89</v>
      </c>
      <c r="C12" s="130">
        <f>SUM(C2:C11)</f>
        <v>21144469291.369999</v>
      </c>
      <c r="D12" s="130">
        <f>SUM(D2:D11)</f>
        <v>7904514242.2199993</v>
      </c>
    </row>
    <row r="14" spans="1:4" x14ac:dyDescent="0.25">
      <c r="C14" s="128">
        <f>B12+C12+D12</f>
        <v>147362997997.48001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6</vt:i4>
      </vt:variant>
    </vt:vector>
  </HeadingPairs>
  <TitlesOfParts>
    <vt:vector size="21" baseType="lpstr">
      <vt:lpstr>rekap</vt:lpstr>
      <vt:lpstr>A</vt:lpstr>
      <vt:lpstr>B</vt:lpstr>
      <vt:lpstr>C</vt:lpstr>
      <vt:lpstr>D</vt:lpstr>
      <vt:lpstr>E</vt:lpstr>
      <vt:lpstr>F</vt:lpstr>
      <vt:lpstr>KONVERSI KE NERACA</vt:lpstr>
      <vt:lpstr>A1</vt:lpstr>
      <vt:lpstr>B1</vt:lpstr>
      <vt:lpstr>C1</vt:lpstr>
      <vt:lpstr>D1</vt:lpstr>
      <vt:lpstr>E1</vt:lpstr>
      <vt:lpstr>F1</vt:lpstr>
      <vt:lpstr>Sheet1</vt:lpstr>
      <vt:lpstr>A!Print_Area</vt:lpstr>
      <vt:lpstr>B!Print_Area</vt:lpstr>
      <vt:lpstr>'C'!Print_Area</vt:lpstr>
      <vt:lpstr>D!Print_Area</vt:lpstr>
      <vt:lpstr>E!Print_Area</vt:lpstr>
      <vt:lpstr>rekap!Print_Area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Aset User</dc:creator>
  <cp:lastModifiedBy>BKD ASET BLL</cp:lastModifiedBy>
  <cp:lastPrinted>2017-02-17T01:25:56Z</cp:lastPrinted>
  <dcterms:created xsi:type="dcterms:W3CDTF">2014-01-15T01:32:17Z</dcterms:created>
  <dcterms:modified xsi:type="dcterms:W3CDTF">2018-12-05T06:34:10Z</dcterms:modified>
</cp:coreProperties>
</file>