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ATA DISKAN\PERENCANAAN 2020\LAP. KINERJA DKPP 2020\"/>
    </mc:Choice>
  </mc:AlternateContent>
  <bookViews>
    <workbookView xWindow="0" yWindow="0" windowWidth="28800" windowHeight="12435" tabRatio="876"/>
  </bookViews>
  <sheets>
    <sheet name="Februari" sheetId="115" r:id="rId1"/>
    <sheet name="Sheet2" sheetId="106" r:id="rId2"/>
  </sheets>
  <definedNames>
    <definedName name="_xlnm.Print_Area" localSheetId="0">Februari!$A$1:$L$98</definedName>
    <definedName name="_xlnm.Print_Titles" localSheetId="0">Februari!$5:$7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83" i="115" l="1"/>
  <c r="H83" i="115"/>
  <c r="I70" i="115"/>
  <c r="H70" i="115"/>
  <c r="I68" i="115"/>
  <c r="H68" i="115"/>
  <c r="F88" i="115"/>
  <c r="F89" i="115" s="1"/>
  <c r="M88" i="115" l="1"/>
  <c r="G88" i="115"/>
  <c r="E88" i="115"/>
  <c r="I87" i="115"/>
  <c r="H87" i="115"/>
  <c r="G85" i="115"/>
  <c r="J85" i="115" s="1"/>
  <c r="G84" i="115"/>
  <c r="J84" i="115" s="1"/>
  <c r="G83" i="115"/>
  <c r="J83" i="115" s="1"/>
  <c r="G81" i="115"/>
  <c r="J81" i="115" s="1"/>
  <c r="J79" i="115"/>
  <c r="G79" i="115"/>
  <c r="G77" i="115"/>
  <c r="J77" i="115" s="1"/>
  <c r="G76" i="115"/>
  <c r="J76" i="115" s="1"/>
  <c r="G73" i="115"/>
  <c r="J73" i="115" s="1"/>
  <c r="G71" i="115"/>
  <c r="J71" i="115" s="1"/>
  <c r="G70" i="115"/>
  <c r="J70" i="115" s="1"/>
  <c r="G68" i="115"/>
  <c r="J68" i="115" s="1"/>
  <c r="G67" i="115"/>
  <c r="J67" i="115" s="1"/>
  <c r="J66" i="115"/>
  <c r="G66" i="115"/>
  <c r="G65" i="115"/>
  <c r="J65" i="115" s="1"/>
  <c r="G62" i="115"/>
  <c r="J62" i="115" s="1"/>
  <c r="G61" i="115"/>
  <c r="J61" i="115" s="1"/>
  <c r="G60" i="115"/>
  <c r="J60" i="115" s="1"/>
  <c r="G59" i="115"/>
  <c r="J59" i="115" s="1"/>
  <c r="G57" i="115"/>
  <c r="J57" i="115" s="1"/>
  <c r="G55" i="115"/>
  <c r="J55" i="115" s="1"/>
  <c r="J54" i="115"/>
  <c r="G54" i="115"/>
  <c r="G53" i="115"/>
  <c r="J53" i="115" s="1"/>
  <c r="J51" i="115"/>
  <c r="G51" i="115"/>
  <c r="G50" i="115"/>
  <c r="J50" i="115" s="1"/>
  <c r="G49" i="115"/>
  <c r="J49" i="115" s="1"/>
  <c r="G47" i="115"/>
  <c r="J47" i="115" s="1"/>
  <c r="J43" i="115"/>
  <c r="G43" i="115"/>
  <c r="G40" i="115"/>
  <c r="J40" i="115" s="1"/>
  <c r="J38" i="115"/>
  <c r="G38" i="115"/>
  <c r="G37" i="115"/>
  <c r="J37" i="115" s="1"/>
  <c r="J35" i="115"/>
  <c r="G35" i="115"/>
  <c r="G34" i="115"/>
  <c r="J34" i="115" s="1"/>
  <c r="J33" i="115"/>
  <c r="G33" i="115"/>
  <c r="G32" i="115"/>
  <c r="J32" i="115" s="1"/>
  <c r="G31" i="115"/>
  <c r="J31" i="115" s="1"/>
  <c r="G30" i="115"/>
  <c r="J30" i="115" s="1"/>
  <c r="J28" i="115"/>
  <c r="G28" i="115"/>
  <c r="G26" i="115"/>
  <c r="J26" i="115" s="1"/>
  <c r="G24" i="115"/>
  <c r="J24" i="115" s="1"/>
  <c r="G23" i="115"/>
  <c r="J23" i="115" s="1"/>
  <c r="J21" i="115"/>
  <c r="G21" i="115"/>
  <c r="G20" i="115"/>
  <c r="J20" i="115" s="1"/>
  <c r="J18" i="115"/>
  <c r="G18" i="115"/>
  <c r="G17" i="115"/>
  <c r="J17" i="115" s="1"/>
  <c r="J16" i="115"/>
  <c r="G16" i="115"/>
  <c r="G15" i="115"/>
  <c r="J15" i="115" s="1"/>
  <c r="G14" i="115"/>
  <c r="J14" i="115" s="1"/>
  <c r="G12" i="115"/>
  <c r="J12" i="115" s="1"/>
  <c r="J11" i="115"/>
  <c r="G11" i="115"/>
  <c r="G9" i="115"/>
  <c r="J9" i="115" s="1"/>
  <c r="G8" i="115"/>
  <c r="J8" i="115" s="1"/>
  <c r="H88" i="115" l="1"/>
  <c r="J88" i="115"/>
</calcChain>
</file>

<file path=xl/sharedStrings.xml><?xml version="1.0" encoding="utf-8"?>
<sst xmlns="http://schemas.openxmlformats.org/spreadsheetml/2006/main" count="169" uniqueCount="123">
  <si>
    <t>Program</t>
  </si>
  <si>
    <t>Kegiatan</t>
  </si>
  <si>
    <t>Dana (Rp)</t>
  </si>
  <si>
    <t>(Rp)</t>
  </si>
  <si>
    <t>%</t>
  </si>
  <si>
    <t>Keterangan</t>
  </si>
  <si>
    <t>Realisasi Keuangan</t>
  </si>
  <si>
    <t>Permasalahan</t>
  </si>
  <si>
    <t>SUMBER DANA  :  APBD II</t>
  </si>
  <si>
    <t>Pelayanan Administrasi</t>
  </si>
  <si>
    <t>Perkantoran.</t>
  </si>
  <si>
    <t>Penyediaan Jasa Surat Menyurat</t>
  </si>
  <si>
    <t>Kendaraan Dinas/Operasional</t>
  </si>
  <si>
    <t>Penyediaan Peralatan dan Perlengkapan Kantor</t>
  </si>
  <si>
    <t xml:space="preserve">Penyediaan Bahan Bacaan dan Peraturan </t>
  </si>
  <si>
    <t>Penyediaan Makanan dan Minuman</t>
  </si>
  <si>
    <t>Prasarana Aparatur</t>
  </si>
  <si>
    <t>Realisasi Kinerja SKPD</t>
  </si>
  <si>
    <t>Tangkap</t>
  </si>
  <si>
    <t>Penyediaan Jasa Kebersihan Kantor</t>
  </si>
  <si>
    <t xml:space="preserve"> </t>
  </si>
  <si>
    <t>Listrik</t>
  </si>
  <si>
    <t>Penyediaan Jasa Pemeliharaan dan Perizinan</t>
  </si>
  <si>
    <t>Penyediaan Barang Cetakan dan Penggandaan</t>
  </si>
  <si>
    <t>Bangunan Kantor</t>
  </si>
  <si>
    <t>Perundang-undangan</t>
  </si>
  <si>
    <t>daerah</t>
  </si>
  <si>
    <t>Penyelenggaraan dan Pengadaan Sarana/</t>
  </si>
  <si>
    <t>Prasarana Upacara</t>
  </si>
  <si>
    <t>Kinerja dan Keuangan</t>
  </si>
  <si>
    <t>Rapat-rapat Koordinasi dan Konsultasi Ke luar /dalam</t>
  </si>
  <si>
    <t>Perencanaan Anggaran SKPD</t>
  </si>
  <si>
    <t>Penyusunan Anggaran SKPD</t>
  </si>
  <si>
    <t>Peningkatan Pengembangan</t>
  </si>
  <si>
    <t xml:space="preserve">Sistim Pelaporan Capaian </t>
  </si>
  <si>
    <t xml:space="preserve">Penyusunan Laporan Capaian Kinerja dan Ikhtisar </t>
  </si>
  <si>
    <t>Perikanan</t>
  </si>
  <si>
    <t>Pemeliharaan rutin/berkala peralatan gedung kantor</t>
  </si>
  <si>
    <t>Peningkatan Sarana dan</t>
  </si>
  <si>
    <t>01</t>
  </si>
  <si>
    <t>02</t>
  </si>
  <si>
    <t>06</t>
  </si>
  <si>
    <t>07</t>
  </si>
  <si>
    <t>08</t>
  </si>
  <si>
    <t>05</t>
  </si>
  <si>
    <t>04</t>
  </si>
  <si>
    <t>03</t>
  </si>
  <si>
    <t>09</t>
  </si>
  <si>
    <t>12</t>
  </si>
  <si>
    <t xml:space="preserve">Total Pagu </t>
  </si>
  <si>
    <t>Penyediaan Jasa Administrasi Keuangan</t>
  </si>
  <si>
    <t>Penyediaan Jasa Peralatan dan Perlengkapan Kantor</t>
  </si>
  <si>
    <t>No</t>
  </si>
  <si>
    <t xml:space="preserve">Pengembangan Perikanan </t>
  </si>
  <si>
    <t>Pemeliharaan rutin/berkala kendaraan dinas/operasional</t>
  </si>
  <si>
    <t>Pemeliharaan rutin/berkala perlengkapan gedung kantor</t>
  </si>
  <si>
    <t>Penyediaan Jasa Administrasi Kepegawaian</t>
  </si>
  <si>
    <t>Pendidikan dan Pelatihan Formal</t>
  </si>
  <si>
    <t xml:space="preserve">Peningkatan Kapasitas </t>
  </si>
  <si>
    <t>Kabupaten Buleleng</t>
  </si>
  <si>
    <t>Penyediaan Jasa Komunikasi, Sumber Daya Air dan</t>
  </si>
  <si>
    <t>Penyediaan Alat tulis Kantor</t>
  </si>
  <si>
    <t>Penyediaan Komponen Instalasi Listrik, Penerangan</t>
  </si>
  <si>
    <t>Pengembangan Budidaya</t>
  </si>
  <si>
    <t>Pembinaan dan pengembangan pembenihan ikan</t>
  </si>
  <si>
    <t>Pengembangan sarana prasarana perikanan budidaya</t>
  </si>
  <si>
    <t>Pengembangan bibit unggul ikan air tawar</t>
  </si>
  <si>
    <t>Pemeliharaan rutin/berkala tempat pelelangan ikan</t>
  </si>
  <si>
    <t>Pengembangan sarana dan prasarana perikanan tangkap</t>
  </si>
  <si>
    <t>Pengembangan Kawasan</t>
  </si>
  <si>
    <t>Budidaya Perikanan</t>
  </si>
  <si>
    <t>Pengembangan dan penataan kawasan perikanan</t>
  </si>
  <si>
    <t>darat</t>
  </si>
  <si>
    <t>Peningkatan sumberdaya masyarakat perikanan</t>
  </si>
  <si>
    <t>Evaluasi dan supervisi sumberdaya masyarakat</t>
  </si>
  <si>
    <t>perikanan</t>
  </si>
  <si>
    <t>Pembinaan dan penumbuhan kelompok masyarakat</t>
  </si>
  <si>
    <t>Penyiapan informasi teknologi perikanan dan kemitraan</t>
  </si>
  <si>
    <t xml:space="preserve">Pengelolaan dan Pemasaran </t>
  </si>
  <si>
    <t xml:space="preserve">Produksi Perikanan </t>
  </si>
  <si>
    <t>Kajian pengelolaan dan pemasaran produksi perikanan</t>
  </si>
  <si>
    <t>Pengembangan dan penatausahaan perikanan</t>
  </si>
  <si>
    <t>Realisasi Fisik</t>
  </si>
  <si>
    <t>Output (%)</t>
  </si>
  <si>
    <t>Outcome (%)</t>
  </si>
  <si>
    <t>Upaya Pemecahan</t>
  </si>
  <si>
    <t>Pendataan dan inventarisasi aset barang milik daerah</t>
  </si>
  <si>
    <t>Realisasi Kinerja Kegiatan</t>
  </si>
  <si>
    <t>Pemberdayaan Masyarakat</t>
  </si>
  <si>
    <t>Sumberdaya Aparatur</t>
  </si>
  <si>
    <t>Pemantapan dan pemasaran produksi perikanan</t>
  </si>
  <si>
    <t xml:space="preserve">                                                                                                    </t>
  </si>
  <si>
    <t xml:space="preserve">  </t>
  </si>
  <si>
    <t>Ir.  Jon Benni Ariatman, MAP</t>
  </si>
  <si>
    <t>NIP. 19640903 199301 1 007</t>
  </si>
  <si>
    <t>SISA</t>
  </si>
  <si>
    <t>DINAS KETAHANAN PANGAN DAN PERIKANAN KABUPATEN BULELENG</t>
  </si>
  <si>
    <t>REKAP KEGIATAN PENGUKURAN KINERJA KEGIATAN PEMBANGUNAN  TAHUN 2020</t>
  </si>
  <si>
    <t>Plt. Kepala Dinas Ketahanan Pangan dan Perikanan</t>
  </si>
  <si>
    <t>Partisipasi Dalam Rangka Peringatan Hari Besar Nasional/Daerah dan Pelaksanaan Event Nasional/Daerah</t>
  </si>
  <si>
    <t>Peningkatan Disiplin  Aparatur</t>
  </si>
  <si>
    <t>Pengadaan Pakaian Dinas Beserta Perlengkapannya</t>
  </si>
  <si>
    <t>Pengadaan Pakaian Khusus Hari-hari tertentu</t>
  </si>
  <si>
    <t>Pengembangan Distribusi dan Cadangan Pangan</t>
  </si>
  <si>
    <t>Pemantauan dan analisis akses harga pangan pokok</t>
  </si>
  <si>
    <t>Pengembangan lumbung pangan desa</t>
  </si>
  <si>
    <t>Pengembangan model distribusi pangan yang efisien</t>
  </si>
  <si>
    <t>Pengembangan Penganekaragaman Konsumsi Pangan</t>
  </si>
  <si>
    <t>Pemanfaatan pekarangan untuk ketahanan pangan keluarga</t>
  </si>
  <si>
    <t>Penyebaran Informasi dan Promosi Produk Pangan Lokal</t>
  </si>
  <si>
    <t>Pengembangan Pangan Pokok Lokal</t>
  </si>
  <si>
    <t>Pengembangan Keamanan Pangan</t>
  </si>
  <si>
    <t>Peningkatan mutu dan keamanan pangan</t>
  </si>
  <si>
    <t>Peningkatan Ketersediaan dan Penanganan Rawan Pangan</t>
  </si>
  <si>
    <t>Pengembangan Desa Mandiri Pangan</t>
  </si>
  <si>
    <t>Penyusunan Neraca Bahan Makanan</t>
  </si>
  <si>
    <t>Penanggulangan, pengendalian hama penyakit ikan dan lingkungan</t>
  </si>
  <si>
    <t>Pemeliharaan Rutin/Berkala Gedung Kantor</t>
  </si>
  <si>
    <t>BULAN     :    FEBRUARI 2020</t>
  </si>
  <si>
    <t xml:space="preserve">Penyusunan Data Base Potensi Produk Pangan </t>
  </si>
  <si>
    <t>Penyusunan Data Kerawanan dan Sistem Kewaspadaan</t>
  </si>
  <si>
    <t>Pangan dan Giizi</t>
  </si>
  <si>
    <t xml:space="preserve"> Singaraja, 9 Maret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</si>
</sst>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0"/>
      <name val="Arial"/>
    </font>
    <font>
      <sz val="10"/>
      <name val="Arial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name val="Century Gothic"/>
      <family val="2"/>
    </font>
    <font>
      <b/>
      <sz val="8"/>
      <name val="Century Gothic"/>
      <family val="2"/>
    </font>
    <font>
      <b/>
      <u/>
      <sz val="9"/>
      <name val="Century Gothic"/>
      <family val="2"/>
    </font>
    <font>
      <sz val="10"/>
      <name val="Century Gothic"/>
      <family val="2"/>
    </font>
    <font>
      <b/>
      <sz val="10"/>
      <name val="Arial"/>
      <family val="2"/>
    </font>
    <font>
      <b/>
      <sz val="9"/>
      <color rgb="FFFF0000"/>
      <name val="Century Gothic"/>
      <family val="2"/>
    </font>
    <font>
      <b/>
      <sz val="9"/>
      <color theme="0"/>
      <name val="Century Gothic"/>
      <family val="2"/>
    </font>
    <font>
      <sz val="10"/>
      <name val="Arial"/>
      <family val="2"/>
    </font>
    <font>
      <b/>
      <sz val="10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0"/>
      <color theme="1"/>
      <name val="Century Gothic"/>
      <family val="2"/>
    </font>
    <font>
      <sz val="10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</cellStyleXfs>
  <cellXfs count="127">
    <xf numFmtId="0" fontId="0" fillId="0" borderId="0" xfId="0"/>
    <xf numFmtId="0" fontId="4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0" fillId="0" borderId="2" xfId="0" applyFill="1" applyBorder="1"/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4" xfId="0" applyFill="1" applyBorder="1"/>
    <xf numFmtId="0" fontId="4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4" fillId="0" borderId="7" xfId="0" applyFont="1" applyFill="1" applyBorder="1" applyAlignment="1">
      <alignment horizontal="center"/>
    </xf>
    <xf numFmtId="0" fontId="2" fillId="0" borderId="8" xfId="0" applyFont="1" applyFill="1" applyBorder="1"/>
    <xf numFmtId="0" fontId="2" fillId="0" borderId="9" xfId="0" applyFont="1" applyFill="1" applyBorder="1"/>
    <xf numFmtId="0" fontId="2" fillId="0" borderId="10" xfId="0" applyFont="1" applyFill="1" applyBorder="1"/>
    <xf numFmtId="0" fontId="0" fillId="0" borderId="0" xfId="0" applyFill="1"/>
    <xf numFmtId="0" fontId="4" fillId="2" borderId="11" xfId="0" applyFont="1" applyFill="1" applyBorder="1"/>
    <xf numFmtId="0" fontId="2" fillId="2" borderId="11" xfId="0" quotePrefix="1" applyFont="1" applyFill="1" applyBorder="1" applyAlignment="1">
      <alignment horizontal="center"/>
    </xf>
    <xf numFmtId="49" fontId="2" fillId="2" borderId="12" xfId="0" applyNumberFormat="1" applyFont="1" applyFill="1" applyBorder="1"/>
    <xf numFmtId="41" fontId="2" fillId="2" borderId="11" xfId="1" applyFont="1" applyFill="1" applyBorder="1"/>
    <xf numFmtId="4" fontId="2" fillId="2" borderId="1" xfId="0" applyNumberFormat="1" applyFont="1" applyFill="1" applyBorder="1"/>
    <xf numFmtId="3" fontId="3" fillId="2" borderId="1" xfId="0" applyNumberFormat="1" applyFont="1" applyFill="1" applyBorder="1"/>
    <xf numFmtId="49" fontId="4" fillId="2" borderId="1" xfId="0" applyNumberFormat="1" applyFont="1" applyFill="1" applyBorder="1"/>
    <xf numFmtId="0" fontId="2" fillId="2" borderId="1" xfId="0" quotePrefix="1" applyFont="1" applyFill="1" applyBorder="1" applyAlignment="1">
      <alignment horizontal="center"/>
    </xf>
    <xf numFmtId="49" fontId="2" fillId="2" borderId="1" xfId="0" applyNumberFormat="1" applyFont="1" applyFill="1" applyBorder="1"/>
    <xf numFmtId="41" fontId="2" fillId="2" borderId="1" xfId="1" applyFont="1" applyFill="1" applyBorder="1"/>
    <xf numFmtId="3" fontId="2" fillId="2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1" fillId="2" borderId="13" xfId="0" applyFont="1" applyFill="1" applyBorder="1"/>
    <xf numFmtId="0" fontId="2" fillId="2" borderId="13" xfId="0" applyFont="1" applyFill="1" applyBorder="1"/>
    <xf numFmtId="0" fontId="3" fillId="2" borderId="1" xfId="0" applyFont="1" applyFill="1" applyBorder="1"/>
    <xf numFmtId="0" fontId="2" fillId="2" borderId="1" xfId="0" applyFont="1" applyFill="1" applyBorder="1"/>
    <xf numFmtId="0" fontId="7" fillId="2" borderId="13" xfId="0" applyFont="1" applyFill="1" applyBorder="1"/>
    <xf numFmtId="0" fontId="4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2" fillId="2" borderId="14" xfId="0" applyFont="1" applyFill="1" applyBorder="1"/>
    <xf numFmtId="3" fontId="4" fillId="2" borderId="14" xfId="0" applyNumberFormat="1" applyFont="1" applyFill="1" applyBorder="1"/>
    <xf numFmtId="3" fontId="2" fillId="2" borderId="14" xfId="0" applyNumberFormat="1" applyFont="1" applyFill="1" applyBorder="1"/>
    <xf numFmtId="3" fontId="4" fillId="2" borderId="16" xfId="0" applyNumberFormat="1" applyFont="1" applyFill="1" applyBorder="1"/>
    <xf numFmtId="4" fontId="4" fillId="2" borderId="16" xfId="0" applyNumberFormat="1" applyFont="1" applyFill="1" applyBorder="1"/>
    <xf numFmtId="3" fontId="2" fillId="2" borderId="16" xfId="0" applyNumberFormat="1" applyFont="1" applyFill="1" applyBorder="1"/>
    <xf numFmtId="3" fontId="3" fillId="2" borderId="16" xfId="0" applyNumberFormat="1" applyFont="1" applyFill="1" applyBorder="1"/>
    <xf numFmtId="3" fontId="2" fillId="2" borderId="0" xfId="0" applyNumberFormat="1" applyFont="1" applyFill="1" applyBorder="1"/>
    <xf numFmtId="4" fontId="2" fillId="2" borderId="0" xfId="0" applyNumberFormat="1" applyFont="1" applyFill="1" applyBorder="1"/>
    <xf numFmtId="0" fontId="2" fillId="2" borderId="0" xfId="0" applyFont="1" applyFill="1"/>
    <xf numFmtId="0" fontId="2" fillId="2" borderId="0" xfId="0" applyFont="1" applyFill="1" applyAlignment="1"/>
    <xf numFmtId="0" fontId="0" fillId="2" borderId="0" xfId="0" applyFill="1"/>
    <xf numFmtId="1" fontId="4" fillId="2" borderId="11" xfId="0" quotePrefix="1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quotePrefix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right"/>
    </xf>
    <xf numFmtId="4" fontId="2" fillId="2" borderId="1" xfId="3" applyNumberFormat="1" applyFont="1" applyFill="1" applyBorder="1"/>
    <xf numFmtId="164" fontId="2" fillId="2" borderId="1" xfId="2" applyNumberFormat="1" applyFont="1" applyFill="1" applyBorder="1"/>
    <xf numFmtId="164" fontId="7" fillId="2" borderId="13" xfId="2" applyNumberFormat="1" applyFont="1" applyFill="1" applyBorder="1"/>
    <xf numFmtId="164" fontId="12" fillId="2" borderId="13" xfId="2" applyNumberFormat="1" applyFont="1" applyFill="1" applyBorder="1"/>
    <xf numFmtId="164" fontId="7" fillId="2" borderId="1" xfId="2" applyNumberFormat="1" applyFont="1" applyFill="1" applyBorder="1"/>
    <xf numFmtId="0" fontId="0" fillId="2" borderId="20" xfId="0" applyFill="1" applyBorder="1"/>
    <xf numFmtId="3" fontId="8" fillId="2" borderId="1" xfId="0" applyNumberFormat="1" applyFont="1" applyFill="1" applyBorder="1"/>
    <xf numFmtId="164" fontId="7" fillId="2" borderId="21" xfId="2" applyNumberFormat="1" applyFont="1" applyFill="1" applyBorder="1"/>
    <xf numFmtId="3" fontId="2" fillId="2" borderId="11" xfId="0" applyNumberFormat="1" applyFont="1" applyFill="1" applyBorder="1"/>
    <xf numFmtId="4" fontId="2" fillId="2" borderId="11" xfId="0" applyNumberFormat="1" applyFont="1" applyFill="1" applyBorder="1"/>
    <xf numFmtId="4" fontId="2" fillId="2" borderId="11" xfId="3" applyNumberFormat="1" applyFont="1" applyFill="1" applyBorder="1"/>
    <xf numFmtId="3" fontId="3" fillId="2" borderId="11" xfId="0" applyNumberFormat="1" applyFont="1" applyFill="1" applyBorder="1"/>
    <xf numFmtId="4" fontId="4" fillId="2" borderId="14" xfId="0" applyNumberFormat="1" applyFont="1" applyFill="1" applyBorder="1"/>
    <xf numFmtId="4" fontId="10" fillId="2" borderId="14" xfId="3" applyNumberFormat="1" applyFont="1" applyFill="1" applyBorder="1"/>
    <xf numFmtId="4" fontId="9" fillId="2" borderId="14" xfId="3" applyNumberFormat="1" applyFont="1" applyFill="1" applyBorder="1"/>
    <xf numFmtId="0" fontId="2" fillId="2" borderId="0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center"/>
    </xf>
    <xf numFmtId="3" fontId="2" fillId="2" borderId="17" xfId="0" applyNumberFormat="1" applyFont="1" applyFill="1" applyBorder="1"/>
    <xf numFmtId="3" fontId="3" fillId="2" borderId="0" xfId="0" applyNumberFormat="1" applyFont="1" applyFill="1" applyBorder="1"/>
    <xf numFmtId="0" fontId="1" fillId="2" borderId="0" xfId="0" applyFont="1" applyFill="1"/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/>
    <xf numFmtId="0" fontId="14" fillId="2" borderId="1" xfId="0" applyFont="1" applyFill="1" applyBorder="1" applyAlignment="1">
      <alignment horizontal="center"/>
    </xf>
    <xf numFmtId="49" fontId="14" fillId="2" borderId="1" xfId="0" applyNumberFormat="1" applyFont="1" applyFill="1" applyBorder="1"/>
    <xf numFmtId="164" fontId="15" fillId="2" borderId="13" xfId="2" applyNumberFormat="1" applyFont="1" applyFill="1" applyBorder="1"/>
    <xf numFmtId="3" fontId="14" fillId="2" borderId="1" xfId="0" applyNumberFormat="1" applyFont="1" applyFill="1" applyBorder="1"/>
    <xf numFmtId="4" fontId="14" fillId="2" borderId="1" xfId="0" applyNumberFormat="1" applyFont="1" applyFill="1" applyBorder="1"/>
    <xf numFmtId="4" fontId="14" fillId="2" borderId="1" xfId="3" applyNumberFormat="1" applyFont="1" applyFill="1" applyBorder="1"/>
    <xf numFmtId="0" fontId="16" fillId="2" borderId="13" xfId="0" applyFont="1" applyFill="1" applyBorder="1"/>
    <xf numFmtId="0" fontId="16" fillId="2" borderId="0" xfId="0" applyFont="1" applyFill="1"/>
    <xf numFmtId="1" fontId="3" fillId="2" borderId="0" xfId="0" applyNumberFormat="1" applyFont="1" applyFill="1"/>
    <xf numFmtId="0" fontId="3" fillId="2" borderId="0" xfId="0" applyFont="1" applyFill="1" applyAlignment="1"/>
    <xf numFmtId="0" fontId="3" fillId="2" borderId="0" xfId="0" applyFont="1" applyFill="1"/>
    <xf numFmtId="0" fontId="13" fillId="2" borderId="1" xfId="0" applyFont="1" applyFill="1" applyBorder="1"/>
    <xf numFmtId="0" fontId="14" fillId="2" borderId="1" xfId="0" quotePrefix="1" applyFont="1" applyFill="1" applyBorder="1" applyAlignment="1">
      <alignment horizontal="center"/>
    </xf>
    <xf numFmtId="41" fontId="14" fillId="2" borderId="1" xfId="1" applyFont="1" applyFill="1" applyBorder="1"/>
    <xf numFmtId="0" fontId="16" fillId="2" borderId="1" xfId="0" applyFont="1" applyFill="1" applyBorder="1"/>
    <xf numFmtId="43" fontId="14" fillId="2" borderId="1" xfId="2" applyFont="1" applyFill="1" applyBorder="1"/>
    <xf numFmtId="164" fontId="2" fillId="2" borderId="11" xfId="2" applyNumberFormat="1" applyFont="1" applyFill="1" applyBorder="1"/>
    <xf numFmtId="164" fontId="9" fillId="2" borderId="14" xfId="2" applyNumberFormat="1" applyFont="1" applyFill="1" applyBorder="1"/>
    <xf numFmtId="164" fontId="4" fillId="2" borderId="16" xfId="2" applyNumberFormat="1" applyFont="1" applyFill="1" applyBorder="1"/>
    <xf numFmtId="43" fontId="0" fillId="2" borderId="0" xfId="2" applyFont="1" applyFill="1"/>
    <xf numFmtId="43" fontId="0" fillId="2" borderId="20" xfId="2" applyFont="1" applyFill="1" applyBorder="1"/>
    <xf numFmtId="43" fontId="16" fillId="2" borderId="0" xfId="2" applyFont="1" applyFill="1"/>
    <xf numFmtId="43" fontId="1" fillId="2" borderId="0" xfId="2" applyFont="1" applyFill="1"/>
    <xf numFmtId="0" fontId="2" fillId="2" borderId="0" xfId="0" applyFont="1" applyFill="1" applyAlignment="1">
      <alignment horizontal="center"/>
    </xf>
    <xf numFmtId="49" fontId="2" fillId="2" borderId="1" xfId="0" applyNumberFormat="1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17" fillId="2" borderId="1" xfId="0" quotePrefix="1" applyFont="1" applyFill="1" applyBorder="1" applyAlignment="1">
      <alignment horizontal="center"/>
    </xf>
    <xf numFmtId="2" fontId="14" fillId="2" borderId="1" xfId="2" applyNumberFormat="1" applyFont="1" applyFill="1" applyBorder="1"/>
    <xf numFmtId="0" fontId="2" fillId="2" borderId="0" xfId="0" applyFont="1" applyFill="1" applyAlignment="1">
      <alignment horizontal="center" wrapText="1"/>
    </xf>
    <xf numFmtId="4" fontId="4" fillId="2" borderId="15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/>
    </xf>
    <xf numFmtId="4" fontId="2" fillId="2" borderId="22" xfId="3" applyNumberFormat="1" applyFont="1" applyFill="1" applyBorder="1"/>
  </cellXfs>
  <cellStyles count="4">
    <cellStyle name="Comma" xfId="2" builtinId="3"/>
    <cellStyle name="Comma [0]" xfId="1" builtinId="6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4DD3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"/>
  <sheetViews>
    <sheetView tabSelected="1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I55" sqref="I55"/>
    </sheetView>
  </sheetViews>
  <sheetFormatPr defaultRowHeight="12.75" x14ac:dyDescent="0.2"/>
  <cols>
    <col min="1" max="1" width="3.7109375" customWidth="1"/>
    <col min="2" max="2" width="28.42578125" customWidth="1"/>
    <col min="3" max="3" width="3" customWidth="1"/>
    <col min="4" max="4" width="50.28515625" customWidth="1"/>
    <col min="5" max="5" width="13.85546875" customWidth="1"/>
    <col min="6" max="6" width="13.85546875" style="47" customWidth="1"/>
    <col min="7" max="7" width="8.7109375" customWidth="1"/>
    <col min="8" max="9" width="8.7109375" style="47" customWidth="1"/>
    <col min="10" max="10" width="11.140625" style="47" customWidth="1"/>
    <col min="11" max="11" width="11.7109375" customWidth="1"/>
    <col min="12" max="12" width="11" customWidth="1"/>
    <col min="13" max="13" width="14.85546875" hidden="1" customWidth="1"/>
    <col min="14" max="14" width="11.28515625" hidden="1" customWidth="1"/>
  </cols>
  <sheetData>
    <row r="1" spans="1:14" ht="13.5" x14ac:dyDescent="0.25">
      <c r="A1" s="113" t="s">
        <v>97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</row>
    <row r="2" spans="1:14" x14ac:dyDescent="0.2">
      <c r="A2" s="114" t="s">
        <v>96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</row>
    <row r="3" spans="1:14" ht="13.5" x14ac:dyDescent="0.25">
      <c r="A3" s="113" t="s">
        <v>118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1:14" ht="14.25" x14ac:dyDescent="0.3">
      <c r="A4" s="1" t="s">
        <v>8</v>
      </c>
      <c r="B4" s="2"/>
      <c r="C4" s="2"/>
      <c r="D4" s="2"/>
      <c r="E4" s="2"/>
      <c r="F4" s="45"/>
      <c r="G4" s="2"/>
      <c r="H4" s="45"/>
      <c r="I4" s="45"/>
      <c r="J4" s="45"/>
      <c r="K4" s="3"/>
      <c r="L4" s="14"/>
    </row>
    <row r="5" spans="1:14" ht="14.25" x14ac:dyDescent="0.3">
      <c r="A5" s="4"/>
      <c r="B5" s="5"/>
      <c r="C5" s="6"/>
      <c r="D5" s="7"/>
      <c r="E5" s="4"/>
      <c r="F5" s="115" t="s">
        <v>6</v>
      </c>
      <c r="G5" s="116"/>
      <c r="H5" s="117" t="s">
        <v>82</v>
      </c>
      <c r="I5" s="118"/>
      <c r="J5" s="109" t="s">
        <v>87</v>
      </c>
      <c r="K5" s="119" t="s">
        <v>5</v>
      </c>
      <c r="L5" s="120"/>
      <c r="M5" s="109" t="s">
        <v>95</v>
      </c>
    </row>
    <row r="6" spans="1:14" ht="14.25" x14ac:dyDescent="0.3">
      <c r="A6" s="8" t="s">
        <v>52</v>
      </c>
      <c r="B6" s="8" t="s">
        <v>0</v>
      </c>
      <c r="C6" s="9"/>
      <c r="D6" s="10" t="s">
        <v>1</v>
      </c>
      <c r="E6" s="8" t="s">
        <v>2</v>
      </c>
      <c r="F6" s="109" t="s">
        <v>3</v>
      </c>
      <c r="G6" s="121" t="s">
        <v>4</v>
      </c>
      <c r="H6" s="109" t="s">
        <v>83</v>
      </c>
      <c r="I6" s="109" t="s">
        <v>84</v>
      </c>
      <c r="J6" s="110"/>
      <c r="K6" s="123" t="s">
        <v>7</v>
      </c>
      <c r="L6" s="123" t="s">
        <v>85</v>
      </c>
      <c r="M6" s="110"/>
    </row>
    <row r="7" spans="1:14" ht="14.25" x14ac:dyDescent="0.3">
      <c r="A7" s="11"/>
      <c r="B7" s="11"/>
      <c r="C7" s="12"/>
      <c r="D7" s="13"/>
      <c r="E7" s="11"/>
      <c r="F7" s="111"/>
      <c r="G7" s="122"/>
      <c r="H7" s="111"/>
      <c r="I7" s="111"/>
      <c r="J7" s="111"/>
      <c r="K7" s="124"/>
      <c r="L7" s="124"/>
      <c r="M7" s="111"/>
    </row>
    <row r="8" spans="1:14" s="47" customFormat="1" ht="14.25" x14ac:dyDescent="0.3">
      <c r="A8" s="48" t="s">
        <v>39</v>
      </c>
      <c r="B8" s="15" t="s">
        <v>9</v>
      </c>
      <c r="C8" s="16" t="s">
        <v>39</v>
      </c>
      <c r="D8" s="17" t="s">
        <v>11</v>
      </c>
      <c r="E8" s="61">
        <v>119290000</v>
      </c>
      <c r="F8" s="62">
        <v>9408000</v>
      </c>
      <c r="G8" s="63">
        <f>F8/E8*100</f>
        <v>7.88666275463157</v>
      </c>
      <c r="H8" s="64">
        <v>16.670000000000002</v>
      </c>
      <c r="I8" s="64">
        <v>16.670000000000002</v>
      </c>
      <c r="J8" s="64">
        <f>(I8+H8+G8)/3</f>
        <v>13.742220918210526</v>
      </c>
      <c r="K8" s="18"/>
      <c r="L8" s="65"/>
      <c r="M8" s="92">
        <v>0</v>
      </c>
      <c r="N8" s="95">
        <v>100</v>
      </c>
    </row>
    <row r="9" spans="1:14" s="47" customFormat="1" ht="14.25" x14ac:dyDescent="0.3">
      <c r="A9" s="49"/>
      <c r="B9" s="21" t="s">
        <v>10</v>
      </c>
      <c r="C9" s="22" t="s">
        <v>40</v>
      </c>
      <c r="D9" s="23" t="s">
        <v>60</v>
      </c>
      <c r="E9" s="56">
        <v>149400000</v>
      </c>
      <c r="F9" s="25">
        <v>20815342</v>
      </c>
      <c r="G9" s="19">
        <f>F9/E9*100</f>
        <v>13.93262516733601</v>
      </c>
      <c r="H9" s="126">
        <v>16.670000000000002</v>
      </c>
      <c r="I9" s="54">
        <v>16.670000000000002</v>
      </c>
      <c r="J9" s="54">
        <f t="shared" ref="J9:J33" si="0">(I9+H9+G9)/3</f>
        <v>15.757541722445339</v>
      </c>
      <c r="K9" s="24"/>
      <c r="L9" s="25"/>
      <c r="M9" s="92">
        <v>24028585</v>
      </c>
      <c r="N9" s="95">
        <v>93.434812841530103</v>
      </c>
    </row>
    <row r="10" spans="1:14" s="47" customFormat="1" ht="14.25" x14ac:dyDescent="0.3">
      <c r="A10" s="50"/>
      <c r="B10" s="20"/>
      <c r="C10" s="26" t="s">
        <v>20</v>
      </c>
      <c r="D10" s="23" t="s">
        <v>21</v>
      </c>
      <c r="E10" s="31"/>
      <c r="F10" s="25"/>
      <c r="G10" s="19"/>
      <c r="H10" s="54"/>
      <c r="I10" s="54"/>
      <c r="J10" s="54"/>
      <c r="K10" s="28"/>
      <c r="L10" s="25"/>
      <c r="M10" s="92">
        <v>0</v>
      </c>
      <c r="N10" s="95"/>
    </row>
    <row r="11" spans="1:14" s="47" customFormat="1" ht="14.25" x14ac:dyDescent="0.3">
      <c r="A11" s="50"/>
      <c r="B11" s="29"/>
      <c r="C11" s="22" t="s">
        <v>46</v>
      </c>
      <c r="D11" s="23" t="s">
        <v>51</v>
      </c>
      <c r="E11" s="56">
        <v>231384400</v>
      </c>
      <c r="F11" s="25">
        <v>0</v>
      </c>
      <c r="G11" s="19">
        <f>F11/E11*100</f>
        <v>0</v>
      </c>
      <c r="H11" s="126">
        <v>16.670000000000002</v>
      </c>
      <c r="I11" s="54">
        <v>16.670000000000002</v>
      </c>
      <c r="J11" s="54">
        <f>(I11+H11+G11)/3</f>
        <v>11.113333333333335</v>
      </c>
      <c r="K11" s="24"/>
      <c r="L11" s="25"/>
      <c r="M11" s="92">
        <v>198400</v>
      </c>
      <c r="N11" s="95">
        <v>99.966420592571623</v>
      </c>
    </row>
    <row r="12" spans="1:14" s="47" customFormat="1" ht="14.25" x14ac:dyDescent="0.3">
      <c r="A12" s="49"/>
      <c r="B12" s="29" t="s">
        <v>20</v>
      </c>
      <c r="C12" s="22" t="s">
        <v>41</v>
      </c>
      <c r="D12" s="23" t="s">
        <v>22</v>
      </c>
      <c r="E12" s="56">
        <v>60000000</v>
      </c>
      <c r="F12" s="25">
        <v>3400000</v>
      </c>
      <c r="G12" s="19">
        <f>F12/E12*100</f>
        <v>5.6666666666666661</v>
      </c>
      <c r="H12" s="54">
        <v>7</v>
      </c>
      <c r="I12" s="54">
        <v>7</v>
      </c>
      <c r="J12" s="54">
        <f>(I12+H12+G12)/3</f>
        <v>6.5555555555555545</v>
      </c>
      <c r="K12" s="24"/>
      <c r="L12" s="25"/>
      <c r="M12" s="92">
        <v>2373300</v>
      </c>
      <c r="N12" s="95">
        <v>94.725999999999999</v>
      </c>
    </row>
    <row r="13" spans="1:14" s="47" customFormat="1" ht="14.25" x14ac:dyDescent="0.3">
      <c r="A13" s="49"/>
      <c r="B13" s="30"/>
      <c r="C13" s="26" t="s">
        <v>20</v>
      </c>
      <c r="D13" s="23" t="s">
        <v>12</v>
      </c>
      <c r="E13" s="56"/>
      <c r="F13" s="25" t="s">
        <v>20</v>
      </c>
      <c r="G13" s="19"/>
      <c r="H13" s="54"/>
      <c r="I13" s="54"/>
      <c r="J13" s="54"/>
      <c r="K13" s="31"/>
      <c r="L13" s="25"/>
      <c r="M13" s="92"/>
      <c r="N13" s="95"/>
    </row>
    <row r="14" spans="1:14" s="47" customFormat="1" ht="14.25" x14ac:dyDescent="0.3">
      <c r="A14" s="49"/>
      <c r="B14" s="30"/>
      <c r="C14" s="22" t="s">
        <v>42</v>
      </c>
      <c r="D14" s="23" t="s">
        <v>50</v>
      </c>
      <c r="E14" s="56">
        <v>185325800</v>
      </c>
      <c r="F14" s="25">
        <v>12850000</v>
      </c>
      <c r="G14" s="19">
        <f>F14/E14*100</f>
        <v>6.9337350762818772</v>
      </c>
      <c r="H14" s="54">
        <v>7</v>
      </c>
      <c r="I14" s="54">
        <v>7</v>
      </c>
      <c r="J14" s="54">
        <f t="shared" si="0"/>
        <v>6.9779116920939588</v>
      </c>
      <c r="K14" s="24"/>
      <c r="L14" s="25"/>
      <c r="M14" s="92">
        <v>1401600</v>
      </c>
      <c r="N14" s="95">
        <v>99.839749746178953</v>
      </c>
    </row>
    <row r="15" spans="1:14" s="47" customFormat="1" ht="14.25" x14ac:dyDescent="0.3">
      <c r="A15" s="49"/>
      <c r="B15" s="30"/>
      <c r="C15" s="22" t="s">
        <v>43</v>
      </c>
      <c r="D15" s="23" t="s">
        <v>19</v>
      </c>
      <c r="E15" s="56">
        <v>143300000</v>
      </c>
      <c r="F15" s="25">
        <v>4900000</v>
      </c>
      <c r="G15" s="19">
        <f>F15/E15*100</f>
        <v>3.4193998604326583</v>
      </c>
      <c r="H15" s="54">
        <v>16.670000000000002</v>
      </c>
      <c r="I15" s="54">
        <v>16.670000000000002</v>
      </c>
      <c r="J15" s="54">
        <f t="shared" si="0"/>
        <v>12.253133286810886</v>
      </c>
      <c r="K15" s="24"/>
      <c r="L15" s="25"/>
      <c r="M15" s="92">
        <v>119000</v>
      </c>
      <c r="N15" s="95">
        <v>99.953057199211045</v>
      </c>
    </row>
    <row r="16" spans="1:14" s="47" customFormat="1" ht="14.25" x14ac:dyDescent="0.3">
      <c r="A16" s="49"/>
      <c r="B16" s="30"/>
      <c r="C16" s="26">
        <v>10</v>
      </c>
      <c r="D16" s="23" t="s">
        <v>61</v>
      </c>
      <c r="E16" s="56">
        <v>22338600</v>
      </c>
      <c r="F16" s="25">
        <v>0</v>
      </c>
      <c r="G16" s="19">
        <f>F16/E16*100</f>
        <v>0</v>
      </c>
      <c r="H16" s="54">
        <v>16.670000000000002</v>
      </c>
      <c r="I16" s="54">
        <v>16.670000000000002</v>
      </c>
      <c r="J16" s="54">
        <f t="shared" si="0"/>
        <v>11.113333333333335</v>
      </c>
      <c r="K16" s="24"/>
      <c r="L16" s="25"/>
      <c r="M16" s="92">
        <v>1751700</v>
      </c>
      <c r="N16" s="95">
        <v>96.10733333333333</v>
      </c>
    </row>
    <row r="17" spans="1:14" s="47" customFormat="1" ht="14.25" x14ac:dyDescent="0.3">
      <c r="A17" s="49"/>
      <c r="B17" s="30"/>
      <c r="C17" s="26">
        <v>11</v>
      </c>
      <c r="D17" s="23" t="s">
        <v>23</v>
      </c>
      <c r="E17" s="56">
        <v>3010000</v>
      </c>
      <c r="F17" s="25">
        <v>0</v>
      </c>
      <c r="G17" s="19">
        <f>F17/E17*100</f>
        <v>0</v>
      </c>
      <c r="H17" s="54">
        <v>16.670000000000002</v>
      </c>
      <c r="I17" s="54">
        <v>16.670000000000002</v>
      </c>
      <c r="J17" s="54">
        <f t="shared" si="0"/>
        <v>11.113333333333335</v>
      </c>
      <c r="K17" s="24"/>
      <c r="L17" s="25"/>
      <c r="M17" s="92">
        <v>2200</v>
      </c>
      <c r="N17" s="95">
        <v>99.992666666666665</v>
      </c>
    </row>
    <row r="18" spans="1:14" s="47" customFormat="1" ht="14.25" x14ac:dyDescent="0.3">
      <c r="A18" s="49"/>
      <c r="B18" s="30"/>
      <c r="C18" s="26">
        <v>12</v>
      </c>
      <c r="D18" s="23" t="s">
        <v>62</v>
      </c>
      <c r="E18" s="56">
        <v>1500000</v>
      </c>
      <c r="F18" s="25">
        <v>0</v>
      </c>
      <c r="G18" s="19">
        <f>F18/E18*100</f>
        <v>0</v>
      </c>
      <c r="H18" s="126">
        <v>16.670000000000002</v>
      </c>
      <c r="I18" s="54">
        <v>16.670000000000002</v>
      </c>
      <c r="J18" s="54">
        <f>(I18+H18+G18)/3</f>
        <v>11.113333333333335</v>
      </c>
      <c r="K18" s="24"/>
      <c r="L18" s="25"/>
      <c r="M18" s="92">
        <v>141575</v>
      </c>
      <c r="N18" s="95">
        <v>98.773350315380881</v>
      </c>
    </row>
    <row r="19" spans="1:14" s="47" customFormat="1" ht="14.25" x14ac:dyDescent="0.3">
      <c r="A19" s="49"/>
      <c r="B19" s="30"/>
      <c r="C19" s="26" t="s">
        <v>20</v>
      </c>
      <c r="D19" s="23" t="s">
        <v>24</v>
      </c>
      <c r="E19" s="56"/>
      <c r="F19" s="25"/>
      <c r="G19" s="19"/>
      <c r="H19" s="54"/>
      <c r="I19" s="54"/>
      <c r="J19" s="54"/>
      <c r="K19" s="27"/>
      <c r="L19" s="25"/>
      <c r="M19" s="92">
        <v>0</v>
      </c>
      <c r="N19" s="95"/>
    </row>
    <row r="20" spans="1:14" s="47" customFormat="1" ht="14.25" x14ac:dyDescent="0.3">
      <c r="A20" s="49"/>
      <c r="B20" s="30"/>
      <c r="C20" s="26">
        <v>13</v>
      </c>
      <c r="D20" s="23" t="s">
        <v>13</v>
      </c>
      <c r="E20" s="56">
        <v>500000</v>
      </c>
      <c r="F20" s="25">
        <v>0</v>
      </c>
      <c r="G20" s="19">
        <f>F20/E20*100</f>
        <v>0</v>
      </c>
      <c r="H20" s="126">
        <v>7</v>
      </c>
      <c r="I20" s="54">
        <v>7</v>
      </c>
      <c r="J20" s="54">
        <f t="shared" si="0"/>
        <v>4.666666666666667</v>
      </c>
      <c r="K20" s="27"/>
      <c r="L20" s="25"/>
      <c r="M20" s="92">
        <v>150000</v>
      </c>
      <c r="N20" s="95">
        <v>98.935717326521925</v>
      </c>
    </row>
    <row r="21" spans="1:14" s="47" customFormat="1" ht="14.25" x14ac:dyDescent="0.3">
      <c r="A21" s="49"/>
      <c r="B21" s="30"/>
      <c r="C21" s="26">
        <v>15</v>
      </c>
      <c r="D21" s="23" t="s">
        <v>14</v>
      </c>
      <c r="E21" s="56">
        <v>6200000</v>
      </c>
      <c r="F21" s="25">
        <v>0</v>
      </c>
      <c r="G21" s="19">
        <f>F21/E21*100</f>
        <v>0</v>
      </c>
      <c r="H21" s="126">
        <v>16.670000000000002</v>
      </c>
      <c r="I21" s="54">
        <v>16.670000000000002</v>
      </c>
      <c r="J21" s="54">
        <f t="shared" si="0"/>
        <v>11.113333333333335</v>
      </c>
      <c r="K21" s="24"/>
      <c r="L21" s="25"/>
      <c r="M21" s="92">
        <v>0</v>
      </c>
      <c r="N21" s="95">
        <v>100</v>
      </c>
    </row>
    <row r="22" spans="1:14" s="47" customFormat="1" ht="14.25" x14ac:dyDescent="0.3">
      <c r="A22" s="49"/>
      <c r="B22" s="30"/>
      <c r="C22" s="26"/>
      <c r="D22" s="23" t="s">
        <v>25</v>
      </c>
      <c r="E22" s="56"/>
      <c r="F22" s="25"/>
      <c r="G22" s="19"/>
      <c r="H22" s="54"/>
      <c r="I22" s="54"/>
      <c r="J22" s="54"/>
      <c r="K22" s="27"/>
      <c r="L22" s="25"/>
      <c r="M22" s="92">
        <v>0</v>
      </c>
      <c r="N22" s="95"/>
    </row>
    <row r="23" spans="1:14" s="59" customFormat="1" ht="14.25" x14ac:dyDescent="0.3">
      <c r="A23" s="49"/>
      <c r="B23" s="30"/>
      <c r="C23" s="26">
        <v>17</v>
      </c>
      <c r="D23" s="23" t="s">
        <v>15</v>
      </c>
      <c r="E23" s="56">
        <v>47868400</v>
      </c>
      <c r="F23" s="25">
        <v>0</v>
      </c>
      <c r="G23" s="19">
        <f>F23/E23*100</f>
        <v>0</v>
      </c>
      <c r="H23" s="126">
        <v>16.670000000000002</v>
      </c>
      <c r="I23" s="54">
        <v>16.670000000000002</v>
      </c>
      <c r="J23" s="54">
        <f t="shared" si="0"/>
        <v>11.113333333333335</v>
      </c>
      <c r="K23" s="24"/>
      <c r="L23" s="25"/>
      <c r="M23" s="92">
        <v>3960000</v>
      </c>
      <c r="N23" s="96">
        <v>98.053671483338249</v>
      </c>
    </row>
    <row r="24" spans="1:14" s="47" customFormat="1" ht="14.25" x14ac:dyDescent="0.3">
      <c r="A24" s="49"/>
      <c r="B24" s="30"/>
      <c r="C24" s="26">
        <v>18</v>
      </c>
      <c r="D24" s="23" t="s">
        <v>30</v>
      </c>
      <c r="E24" s="56">
        <v>119535900</v>
      </c>
      <c r="F24" s="25">
        <v>5800000</v>
      </c>
      <c r="G24" s="19">
        <f>F24/E24*100</f>
        <v>4.8520988255411135</v>
      </c>
      <c r="H24" s="126">
        <v>16.670000000000002</v>
      </c>
      <c r="I24" s="54">
        <v>16.670000000000002</v>
      </c>
      <c r="J24" s="54">
        <f t="shared" si="0"/>
        <v>12.730699608513705</v>
      </c>
      <c r="K24" s="24"/>
      <c r="L24" s="25"/>
      <c r="M24" s="92">
        <v>818662</v>
      </c>
      <c r="N24" s="95">
        <v>99.862248992241589</v>
      </c>
    </row>
    <row r="25" spans="1:14" s="47" customFormat="1" ht="14.25" x14ac:dyDescent="0.3">
      <c r="A25" s="49"/>
      <c r="B25" s="30"/>
      <c r="C25" s="26"/>
      <c r="D25" s="23" t="s">
        <v>26</v>
      </c>
      <c r="E25" s="57"/>
      <c r="F25" s="60"/>
      <c r="G25" s="19"/>
      <c r="H25" s="54"/>
      <c r="I25" s="54"/>
      <c r="J25" s="54"/>
      <c r="K25" s="27"/>
      <c r="L25" s="25"/>
      <c r="M25" s="92">
        <v>0</v>
      </c>
      <c r="N25" s="95"/>
    </row>
    <row r="26" spans="1:14" s="83" customFormat="1" ht="14.25" x14ac:dyDescent="0.3">
      <c r="A26" s="74"/>
      <c r="B26" s="75"/>
      <c r="C26" s="76">
        <v>22</v>
      </c>
      <c r="D26" s="77" t="s">
        <v>56</v>
      </c>
      <c r="E26" s="78">
        <v>198496000</v>
      </c>
      <c r="F26" s="79">
        <v>16408000</v>
      </c>
      <c r="G26" s="103">
        <f>F26/E26*100</f>
        <v>8.2661615347412543</v>
      </c>
      <c r="H26" s="126">
        <v>16.670000000000002</v>
      </c>
      <c r="I26" s="81">
        <v>16.670000000000002</v>
      </c>
      <c r="J26" s="81">
        <f t="shared" si="0"/>
        <v>13.86872051158042</v>
      </c>
      <c r="K26" s="82"/>
      <c r="L26" s="79"/>
      <c r="M26" s="92">
        <v>3000</v>
      </c>
      <c r="N26" s="97">
        <v>99.999270349940161</v>
      </c>
    </row>
    <row r="27" spans="1:14" s="47" customFormat="1" ht="14.25" x14ac:dyDescent="0.3">
      <c r="A27" s="49"/>
      <c r="B27" s="30"/>
      <c r="C27" s="26"/>
      <c r="D27" s="23"/>
      <c r="E27" s="55"/>
      <c r="F27" s="25"/>
      <c r="G27" s="19"/>
      <c r="H27" s="54"/>
      <c r="I27" s="54"/>
      <c r="J27" s="54"/>
      <c r="K27" s="24"/>
      <c r="L27" s="25"/>
      <c r="M27" s="92">
        <v>0</v>
      </c>
      <c r="N27" s="95"/>
    </row>
    <row r="28" spans="1:14" s="47" customFormat="1" ht="14.25" x14ac:dyDescent="0.3">
      <c r="A28" s="51" t="s">
        <v>40</v>
      </c>
      <c r="B28" s="32" t="s">
        <v>38</v>
      </c>
      <c r="C28" s="22" t="s">
        <v>48</v>
      </c>
      <c r="D28" s="23" t="s">
        <v>27</v>
      </c>
      <c r="E28" s="56">
        <v>83728000</v>
      </c>
      <c r="F28" s="25">
        <v>0</v>
      </c>
      <c r="G28" s="19">
        <f>F28/E28*100</f>
        <v>0</v>
      </c>
      <c r="H28" s="126">
        <v>16.670000000000002</v>
      </c>
      <c r="I28" s="54">
        <v>16.670000000000002</v>
      </c>
      <c r="J28" s="54">
        <f t="shared" si="0"/>
        <v>11.113333333333335</v>
      </c>
      <c r="K28" s="24"/>
      <c r="L28" s="30"/>
      <c r="M28" s="92">
        <v>3038500</v>
      </c>
      <c r="N28" s="95">
        <v>98.52997382642225</v>
      </c>
    </row>
    <row r="29" spans="1:14" s="47" customFormat="1" ht="14.25" x14ac:dyDescent="0.3">
      <c r="A29" s="51"/>
      <c r="B29" s="32" t="s">
        <v>16</v>
      </c>
      <c r="C29" s="26" t="s">
        <v>20</v>
      </c>
      <c r="D29" s="23" t="s">
        <v>28</v>
      </c>
      <c r="E29" s="55"/>
      <c r="F29" s="25"/>
      <c r="G29" s="19"/>
      <c r="H29" s="54"/>
      <c r="I29" s="54"/>
      <c r="J29" s="54"/>
      <c r="K29" s="24"/>
      <c r="L29" s="30"/>
      <c r="M29" s="92">
        <v>0</v>
      </c>
      <c r="N29" s="95"/>
    </row>
    <row r="30" spans="1:14" s="47" customFormat="1" ht="14.25" x14ac:dyDescent="0.3">
      <c r="A30" s="51"/>
      <c r="B30" s="32"/>
      <c r="C30" s="26">
        <v>22</v>
      </c>
      <c r="D30" s="23" t="s">
        <v>117</v>
      </c>
      <c r="E30" s="56">
        <v>90000000</v>
      </c>
      <c r="F30" s="25">
        <v>0</v>
      </c>
      <c r="G30" s="19">
        <f t="shared" ref="G30:G35" si="1">F30/E30*100</f>
        <v>0</v>
      </c>
      <c r="H30" s="126">
        <v>16.670000000000002</v>
      </c>
      <c r="I30" s="54">
        <v>16.670000000000002</v>
      </c>
      <c r="J30" s="54">
        <f t="shared" ref="J30" si="2">(I30+H30+G30)/3</f>
        <v>11.113333333333335</v>
      </c>
      <c r="K30" s="24"/>
      <c r="L30" s="25"/>
      <c r="M30" s="92">
        <v>8803782</v>
      </c>
      <c r="N30" s="95"/>
    </row>
    <row r="31" spans="1:14" s="47" customFormat="1" ht="14.25" x14ac:dyDescent="0.3">
      <c r="A31" s="49"/>
      <c r="B31" s="32"/>
      <c r="C31" s="26">
        <v>24</v>
      </c>
      <c r="D31" s="23" t="s">
        <v>54</v>
      </c>
      <c r="E31" s="56">
        <v>90800000</v>
      </c>
      <c r="F31" s="25">
        <v>1700000</v>
      </c>
      <c r="G31" s="19">
        <f t="shared" si="1"/>
        <v>1.8722466960352422</v>
      </c>
      <c r="H31" s="126">
        <v>16.670000000000002</v>
      </c>
      <c r="I31" s="54">
        <v>16.670000000000002</v>
      </c>
      <c r="J31" s="54">
        <f t="shared" si="0"/>
        <v>11.737415565345081</v>
      </c>
      <c r="K31" s="24"/>
      <c r="L31" s="25"/>
      <c r="M31" s="92">
        <v>8803782</v>
      </c>
      <c r="N31" s="95">
        <v>95.55364545454546</v>
      </c>
    </row>
    <row r="32" spans="1:14" s="47" customFormat="1" ht="14.25" x14ac:dyDescent="0.3">
      <c r="A32" s="49"/>
      <c r="B32" s="32"/>
      <c r="C32" s="26">
        <v>26</v>
      </c>
      <c r="D32" s="23" t="s">
        <v>55</v>
      </c>
      <c r="E32" s="56">
        <v>13000000</v>
      </c>
      <c r="F32" s="25">
        <v>0</v>
      </c>
      <c r="G32" s="19">
        <f t="shared" si="1"/>
        <v>0</v>
      </c>
      <c r="H32" s="126">
        <v>16.670000000000002</v>
      </c>
      <c r="I32" s="54">
        <v>16.670000000000002</v>
      </c>
      <c r="J32" s="54">
        <f t="shared" si="0"/>
        <v>11.113333333333335</v>
      </c>
      <c r="K32" s="24"/>
      <c r="L32" s="25"/>
      <c r="M32" s="92">
        <v>2500</v>
      </c>
      <c r="N32" s="95">
        <v>99.972222222222229</v>
      </c>
    </row>
    <row r="33" spans="1:20" s="47" customFormat="1" ht="14.25" x14ac:dyDescent="0.3">
      <c r="A33" s="49"/>
      <c r="B33" s="30"/>
      <c r="C33" s="26">
        <v>28</v>
      </c>
      <c r="D33" s="23" t="s">
        <v>37</v>
      </c>
      <c r="E33" s="56">
        <v>7000000</v>
      </c>
      <c r="F33" s="25">
        <v>0</v>
      </c>
      <c r="G33" s="19">
        <f t="shared" si="1"/>
        <v>0</v>
      </c>
      <c r="H33" s="126">
        <v>16.670000000000002</v>
      </c>
      <c r="I33" s="54">
        <v>16.670000000000002</v>
      </c>
      <c r="J33" s="54">
        <f t="shared" si="0"/>
        <v>11.113333333333335</v>
      </c>
      <c r="K33" s="24"/>
      <c r="L33" s="25"/>
      <c r="M33" s="92">
        <v>0</v>
      </c>
      <c r="N33" s="95">
        <v>100</v>
      </c>
    </row>
    <row r="34" spans="1:20" s="47" customFormat="1" ht="14.25" x14ac:dyDescent="0.3">
      <c r="A34" s="49"/>
      <c r="B34" s="30"/>
      <c r="C34" s="26">
        <v>45</v>
      </c>
      <c r="D34" s="23" t="s">
        <v>86</v>
      </c>
      <c r="E34" s="58">
        <v>105116800</v>
      </c>
      <c r="F34" s="25">
        <v>8700000</v>
      </c>
      <c r="G34" s="19">
        <f t="shared" si="1"/>
        <v>8.2765076562452435</v>
      </c>
      <c r="H34" s="126">
        <v>16.670000000000002</v>
      </c>
      <c r="I34" s="54">
        <v>16.670000000000002</v>
      </c>
      <c r="J34" s="54">
        <f>(I34+H34+G34)/3</f>
        <v>13.872169218748416</v>
      </c>
      <c r="K34" s="24"/>
      <c r="L34" s="25"/>
      <c r="M34" s="92">
        <v>716600</v>
      </c>
      <c r="N34" s="95">
        <v>99.567521243723448</v>
      </c>
    </row>
    <row r="35" spans="1:20" s="47" customFormat="1" ht="42.75" x14ac:dyDescent="0.3">
      <c r="A35" s="49"/>
      <c r="B35" s="30"/>
      <c r="C35" s="26">
        <v>54</v>
      </c>
      <c r="D35" s="100" t="s">
        <v>99</v>
      </c>
      <c r="E35" s="58">
        <v>7100000</v>
      </c>
      <c r="F35" s="25">
        <v>0</v>
      </c>
      <c r="G35" s="19">
        <f t="shared" si="1"/>
        <v>0</v>
      </c>
      <c r="H35" s="126">
        <v>16.670000000000002</v>
      </c>
      <c r="I35" s="54">
        <v>16.670000000000002</v>
      </c>
      <c r="J35" s="54">
        <f>(I35+H35+G35)/3</f>
        <v>11.113333333333335</v>
      </c>
      <c r="K35" s="24"/>
      <c r="L35" s="25"/>
      <c r="M35" s="92">
        <v>716600</v>
      </c>
      <c r="N35" s="95"/>
    </row>
    <row r="36" spans="1:20" s="47" customFormat="1" ht="14.25" x14ac:dyDescent="0.3">
      <c r="A36" s="49"/>
      <c r="B36" s="30"/>
      <c r="C36" s="26"/>
      <c r="D36" s="100"/>
      <c r="E36" s="58"/>
      <c r="F36" s="25"/>
      <c r="G36" s="19"/>
      <c r="H36" s="54"/>
      <c r="I36" s="54"/>
      <c r="J36" s="54"/>
      <c r="K36" s="24"/>
      <c r="L36" s="25"/>
      <c r="M36" s="92"/>
      <c r="N36" s="95"/>
    </row>
    <row r="37" spans="1:20" s="47" customFormat="1" ht="14.25" x14ac:dyDescent="0.3">
      <c r="A37" s="51" t="s">
        <v>46</v>
      </c>
      <c r="B37" s="32" t="s">
        <v>100</v>
      </c>
      <c r="C37" s="22" t="s">
        <v>40</v>
      </c>
      <c r="D37" s="100" t="s">
        <v>101</v>
      </c>
      <c r="E37" s="58">
        <v>10000000</v>
      </c>
      <c r="F37" s="25">
        <v>0</v>
      </c>
      <c r="G37" s="19">
        <f>F37/E37*100</f>
        <v>0</v>
      </c>
      <c r="H37" s="126">
        <v>7</v>
      </c>
      <c r="I37" s="54">
        <v>7</v>
      </c>
      <c r="J37" s="54">
        <f>(I37+H37+G37)/3</f>
        <v>4.666666666666667</v>
      </c>
      <c r="K37" s="24"/>
      <c r="L37" s="25"/>
      <c r="M37" s="92">
        <v>716600</v>
      </c>
      <c r="N37" s="95"/>
    </row>
    <row r="38" spans="1:20" s="47" customFormat="1" ht="14.25" x14ac:dyDescent="0.3">
      <c r="A38" s="51"/>
      <c r="B38" s="32"/>
      <c r="C38" s="22" t="s">
        <v>44</v>
      </c>
      <c r="D38" s="100" t="s">
        <v>102</v>
      </c>
      <c r="E38" s="58">
        <v>31800000</v>
      </c>
      <c r="F38" s="25">
        <v>0</v>
      </c>
      <c r="G38" s="19">
        <f>F38/E38*100</f>
        <v>0</v>
      </c>
      <c r="H38" s="126">
        <v>7</v>
      </c>
      <c r="I38" s="54">
        <v>7</v>
      </c>
      <c r="J38" s="54">
        <f>(I38+H38+G38)/3</f>
        <v>4.666666666666667</v>
      </c>
      <c r="K38" s="24"/>
      <c r="L38" s="25"/>
      <c r="M38" s="92">
        <v>716600</v>
      </c>
      <c r="N38" s="95"/>
    </row>
    <row r="39" spans="1:20" s="47" customFormat="1" ht="14.25" x14ac:dyDescent="0.3">
      <c r="A39" s="49"/>
      <c r="B39" s="30"/>
      <c r="C39" s="26"/>
      <c r="D39" s="23"/>
      <c r="E39" s="55"/>
      <c r="F39" s="25"/>
      <c r="G39" s="19"/>
      <c r="H39" s="54"/>
      <c r="I39" s="54"/>
      <c r="J39" s="54"/>
      <c r="K39" s="24"/>
      <c r="L39" s="25"/>
      <c r="M39" s="92">
        <v>0</v>
      </c>
      <c r="N39" s="95"/>
    </row>
    <row r="40" spans="1:20" s="47" customFormat="1" ht="14.25" x14ac:dyDescent="0.3">
      <c r="A40" s="51" t="s">
        <v>44</v>
      </c>
      <c r="B40" s="32" t="s">
        <v>58</v>
      </c>
      <c r="C40" s="22" t="s">
        <v>39</v>
      </c>
      <c r="D40" s="23" t="s">
        <v>57</v>
      </c>
      <c r="E40" s="56">
        <v>5000000</v>
      </c>
      <c r="F40" s="25">
        <v>0</v>
      </c>
      <c r="G40" s="19">
        <f>F40/E40*100</f>
        <v>0</v>
      </c>
      <c r="H40" s="126">
        <v>7</v>
      </c>
      <c r="I40" s="54">
        <v>7</v>
      </c>
      <c r="J40" s="54">
        <f>(I40+H40+G40)/3</f>
        <v>4.666666666666667</v>
      </c>
      <c r="K40" s="24"/>
      <c r="L40" s="25"/>
      <c r="M40" s="92">
        <v>0</v>
      </c>
      <c r="N40" s="95">
        <v>100</v>
      </c>
    </row>
    <row r="41" spans="1:20" s="47" customFormat="1" ht="14.25" x14ac:dyDescent="0.3">
      <c r="A41" s="51"/>
      <c r="B41" s="32" t="s">
        <v>89</v>
      </c>
      <c r="C41" s="22"/>
      <c r="D41" s="23"/>
      <c r="E41" s="55"/>
      <c r="F41" s="25"/>
      <c r="G41" s="19"/>
      <c r="H41" s="54"/>
      <c r="I41" s="54"/>
      <c r="J41" s="54" t="s">
        <v>92</v>
      </c>
      <c r="K41" s="24"/>
      <c r="L41" s="25"/>
      <c r="M41" s="92">
        <v>0</v>
      </c>
      <c r="N41" s="95" t="s">
        <v>92</v>
      </c>
    </row>
    <row r="42" spans="1:20" s="47" customFormat="1" ht="14.25" x14ac:dyDescent="0.3">
      <c r="A42" s="49"/>
      <c r="B42" s="32"/>
      <c r="C42" s="26"/>
      <c r="D42" s="23" t="s">
        <v>91</v>
      </c>
      <c r="E42" s="55"/>
      <c r="F42" s="25"/>
      <c r="G42" s="19"/>
      <c r="H42" s="54"/>
      <c r="I42" s="54"/>
      <c r="J42" s="54"/>
      <c r="K42" s="24"/>
      <c r="L42" s="25"/>
      <c r="M42" s="92">
        <v>0</v>
      </c>
      <c r="N42" s="95"/>
    </row>
    <row r="43" spans="1:20" s="47" customFormat="1" ht="14.25" x14ac:dyDescent="0.3">
      <c r="A43" s="51" t="s">
        <v>41</v>
      </c>
      <c r="B43" s="32" t="s">
        <v>33</v>
      </c>
      <c r="C43" s="22" t="s">
        <v>39</v>
      </c>
      <c r="D43" s="23" t="s">
        <v>35</v>
      </c>
      <c r="E43" s="56">
        <v>85305900</v>
      </c>
      <c r="F43" s="25">
        <v>5800000</v>
      </c>
      <c r="G43" s="19">
        <f>F43/E43*100</f>
        <v>6.7990607918092412</v>
      </c>
      <c r="H43" s="126">
        <v>16.670000000000002</v>
      </c>
      <c r="I43" s="54">
        <v>16.670000000000002</v>
      </c>
      <c r="J43" s="54">
        <f>(I43+H43+G43)/3</f>
        <v>13.37968693060308</v>
      </c>
      <c r="K43" s="33"/>
      <c r="L43" s="33"/>
      <c r="M43" s="92">
        <v>4703895</v>
      </c>
      <c r="N43" s="95">
        <v>99.55</v>
      </c>
    </row>
    <row r="44" spans="1:20" s="47" customFormat="1" ht="14.25" x14ac:dyDescent="0.3">
      <c r="A44" s="49"/>
      <c r="B44" s="32" t="s">
        <v>34</v>
      </c>
      <c r="C44" s="26"/>
      <c r="D44" s="23" t="s">
        <v>17</v>
      </c>
      <c r="E44" s="55"/>
      <c r="F44" s="25"/>
      <c r="G44" s="19"/>
      <c r="H44" s="54"/>
      <c r="I44" s="54" t="s">
        <v>20</v>
      </c>
      <c r="J44" s="54"/>
      <c r="K44" s="33"/>
      <c r="L44" s="33"/>
      <c r="M44" s="92">
        <v>0</v>
      </c>
      <c r="N44" s="95"/>
    </row>
    <row r="45" spans="1:20" s="47" customFormat="1" ht="14.25" x14ac:dyDescent="0.3">
      <c r="A45" s="49"/>
      <c r="B45" s="32" t="s">
        <v>29</v>
      </c>
      <c r="C45" s="26"/>
      <c r="D45" s="23"/>
      <c r="E45" s="55"/>
      <c r="F45" s="25"/>
      <c r="G45" s="19"/>
      <c r="H45" s="54"/>
      <c r="I45" s="54"/>
      <c r="J45" s="54"/>
      <c r="K45" s="33"/>
      <c r="L45" s="33"/>
      <c r="M45" s="92">
        <v>0</v>
      </c>
      <c r="N45" s="95"/>
      <c r="T45" s="47" t="s">
        <v>20</v>
      </c>
    </row>
    <row r="46" spans="1:20" s="47" customFormat="1" ht="14.25" x14ac:dyDescent="0.3">
      <c r="A46" s="34"/>
      <c r="B46" s="25"/>
      <c r="C46" s="34"/>
      <c r="D46" s="33"/>
      <c r="E46" s="58"/>
      <c r="F46" s="25"/>
      <c r="G46" s="19"/>
      <c r="H46" s="54"/>
      <c r="I46" s="54"/>
      <c r="J46" s="54"/>
      <c r="K46" s="35"/>
      <c r="L46" s="25"/>
      <c r="M46" s="92">
        <v>0</v>
      </c>
      <c r="N46" s="95"/>
    </row>
    <row r="47" spans="1:20" s="47" customFormat="1" ht="14.25" x14ac:dyDescent="0.3">
      <c r="A47" s="51" t="s">
        <v>42</v>
      </c>
      <c r="B47" s="32" t="s">
        <v>31</v>
      </c>
      <c r="C47" s="22" t="s">
        <v>39</v>
      </c>
      <c r="D47" s="23" t="s">
        <v>32</v>
      </c>
      <c r="E47" s="56">
        <v>63169400</v>
      </c>
      <c r="F47" s="25">
        <v>4000000</v>
      </c>
      <c r="G47" s="19">
        <f>F47/E47*100</f>
        <v>6.3321798212425628</v>
      </c>
      <c r="H47" s="126">
        <v>16.670000000000002</v>
      </c>
      <c r="I47" s="54">
        <v>16.670000000000002</v>
      </c>
      <c r="J47" s="54">
        <f>(I47+H47+G47)/3</f>
        <v>13.224059940414188</v>
      </c>
      <c r="K47" s="24"/>
      <c r="L47" s="25"/>
      <c r="M47" s="92">
        <v>825100</v>
      </c>
      <c r="N47" s="95">
        <v>99.742978718102066</v>
      </c>
    </row>
    <row r="48" spans="1:20" s="47" customFormat="1" ht="14.25" x14ac:dyDescent="0.3">
      <c r="A48" s="51"/>
      <c r="B48" s="32"/>
      <c r="C48" s="22"/>
      <c r="D48" s="23"/>
      <c r="E48" s="55"/>
      <c r="F48" s="25"/>
      <c r="G48" s="19"/>
      <c r="H48" s="54"/>
      <c r="I48" s="54"/>
      <c r="J48" s="54"/>
      <c r="K48" s="24"/>
      <c r="L48" s="25"/>
      <c r="M48" s="92">
        <v>0</v>
      </c>
      <c r="N48" s="95"/>
    </row>
    <row r="49" spans="1:14" s="47" customFormat="1" ht="27" x14ac:dyDescent="0.3">
      <c r="A49" s="51">
        <v>16</v>
      </c>
      <c r="B49" s="101" t="s">
        <v>103</v>
      </c>
      <c r="C49" s="22" t="s">
        <v>40</v>
      </c>
      <c r="D49" s="23" t="s">
        <v>104</v>
      </c>
      <c r="E49" s="56">
        <v>69865000</v>
      </c>
      <c r="F49" s="25">
        <v>4900000</v>
      </c>
      <c r="G49" s="19">
        <f>F49/E49*100</f>
        <v>7.0135260860230444</v>
      </c>
      <c r="H49" s="126">
        <v>7</v>
      </c>
      <c r="I49" s="54">
        <v>7</v>
      </c>
      <c r="J49" s="54">
        <f>(I49+H49+G49)/3</f>
        <v>7.0045086953410154</v>
      </c>
      <c r="K49" s="24"/>
      <c r="L49" s="25"/>
      <c r="M49" s="92">
        <v>825100</v>
      </c>
      <c r="N49" s="95"/>
    </row>
    <row r="50" spans="1:14" s="47" customFormat="1" ht="14.25" x14ac:dyDescent="0.3">
      <c r="A50" s="51"/>
      <c r="B50" s="32"/>
      <c r="C50" s="22" t="s">
        <v>45</v>
      </c>
      <c r="D50" s="23" t="s">
        <v>105</v>
      </c>
      <c r="E50" s="56">
        <v>67375000</v>
      </c>
      <c r="F50" s="25">
        <v>4900000</v>
      </c>
      <c r="G50" s="19">
        <f t="shared" ref="G50:G51" si="3">F50/E50*100</f>
        <v>7.2727272727272725</v>
      </c>
      <c r="H50" s="126">
        <v>7</v>
      </c>
      <c r="I50" s="54">
        <v>7</v>
      </c>
      <c r="J50" s="54">
        <f t="shared" ref="J50:J51" si="4">(I50+H50+G50)/3</f>
        <v>7.0909090909090908</v>
      </c>
      <c r="K50" s="24"/>
      <c r="L50" s="25"/>
      <c r="M50" s="92">
        <v>825100</v>
      </c>
      <c r="N50" s="95"/>
    </row>
    <row r="51" spans="1:14" s="47" customFormat="1" ht="14.25" x14ac:dyDescent="0.3">
      <c r="A51" s="51"/>
      <c r="B51" s="32"/>
      <c r="C51" s="22" t="s">
        <v>44</v>
      </c>
      <c r="D51" s="23" t="s">
        <v>106</v>
      </c>
      <c r="E51" s="56">
        <v>96431400</v>
      </c>
      <c r="F51" s="25">
        <v>6500000</v>
      </c>
      <c r="G51" s="19">
        <f t="shared" si="3"/>
        <v>6.7405430181455426</v>
      </c>
      <c r="H51" s="126">
        <v>7</v>
      </c>
      <c r="I51" s="54">
        <v>7</v>
      </c>
      <c r="J51" s="54">
        <f t="shared" si="4"/>
        <v>6.9135143393818481</v>
      </c>
      <c r="K51" s="24"/>
      <c r="L51" s="25"/>
      <c r="M51" s="92">
        <v>825100</v>
      </c>
      <c r="N51" s="95"/>
    </row>
    <row r="52" spans="1:14" s="47" customFormat="1" ht="14.25" x14ac:dyDescent="0.3">
      <c r="A52" s="51"/>
      <c r="B52" s="32"/>
      <c r="C52" s="22"/>
      <c r="D52" s="23"/>
      <c r="E52" s="56"/>
      <c r="F52" s="25"/>
      <c r="G52" s="19"/>
      <c r="H52" s="54"/>
      <c r="I52" s="54"/>
      <c r="J52" s="54"/>
      <c r="K52" s="24"/>
      <c r="L52" s="25"/>
      <c r="M52" s="92"/>
      <c r="N52" s="95"/>
    </row>
    <row r="53" spans="1:14" s="47" customFormat="1" ht="40.5" x14ac:dyDescent="0.3">
      <c r="A53" s="51">
        <v>17</v>
      </c>
      <c r="B53" s="101" t="s">
        <v>107</v>
      </c>
      <c r="C53" s="22" t="s">
        <v>39</v>
      </c>
      <c r="D53" s="23" t="s">
        <v>108</v>
      </c>
      <c r="E53" s="56">
        <v>112687000</v>
      </c>
      <c r="F53" s="25">
        <v>3200000</v>
      </c>
      <c r="G53" s="19">
        <f>F53/E53*100</f>
        <v>2.8397241917878726</v>
      </c>
      <c r="H53" s="126">
        <v>7</v>
      </c>
      <c r="I53" s="54">
        <v>7</v>
      </c>
      <c r="J53" s="54">
        <f>(I53+H53+G53)/3</f>
        <v>5.6132413972626241</v>
      </c>
      <c r="K53" s="24"/>
      <c r="L53" s="25"/>
      <c r="M53" s="92">
        <v>825100</v>
      </c>
      <c r="N53" s="95"/>
    </row>
    <row r="54" spans="1:14" s="47" customFormat="1" ht="14.25" x14ac:dyDescent="0.3">
      <c r="A54" s="51"/>
      <c r="B54" s="32"/>
      <c r="C54" s="22" t="s">
        <v>45</v>
      </c>
      <c r="D54" s="23" t="s">
        <v>109</v>
      </c>
      <c r="E54" s="56">
        <v>201166500</v>
      </c>
      <c r="F54" s="25">
        <v>4900000</v>
      </c>
      <c r="G54" s="19">
        <f>F54/E54*100</f>
        <v>2.4357932359513139</v>
      </c>
      <c r="H54" s="126">
        <v>7</v>
      </c>
      <c r="I54" s="54">
        <v>7</v>
      </c>
      <c r="J54" s="54">
        <f>(I54+H54+G54)/3</f>
        <v>5.4785977453171055</v>
      </c>
      <c r="K54" s="24"/>
      <c r="L54" s="25"/>
      <c r="M54" s="92">
        <v>716600</v>
      </c>
      <c r="N54" s="95"/>
    </row>
    <row r="55" spans="1:14" s="47" customFormat="1" ht="14.25" x14ac:dyDescent="0.3">
      <c r="A55" s="51"/>
      <c r="B55" s="32"/>
      <c r="C55" s="22" t="s">
        <v>42</v>
      </c>
      <c r="D55" s="23" t="s">
        <v>110</v>
      </c>
      <c r="E55" s="56">
        <v>6240000</v>
      </c>
      <c r="F55" s="25">
        <v>0</v>
      </c>
      <c r="G55" s="19">
        <f>F55/E55*100</f>
        <v>0</v>
      </c>
      <c r="H55" s="126">
        <v>7</v>
      </c>
      <c r="I55" s="54">
        <v>7</v>
      </c>
      <c r="J55" s="54">
        <f>(I55+H55+G55)/3</f>
        <v>4.666666666666667</v>
      </c>
      <c r="K55" s="24"/>
      <c r="L55" s="25"/>
      <c r="M55" s="92">
        <v>716600</v>
      </c>
      <c r="N55" s="95"/>
    </row>
    <row r="56" spans="1:14" s="47" customFormat="1" ht="14.25" x14ac:dyDescent="0.3">
      <c r="A56" s="51"/>
      <c r="B56" s="32"/>
      <c r="C56" s="22"/>
      <c r="D56" s="23"/>
      <c r="E56" s="56"/>
      <c r="F56" s="25"/>
      <c r="G56" s="19"/>
      <c r="H56" s="54"/>
      <c r="I56" s="54"/>
      <c r="J56" s="54"/>
      <c r="K56" s="24"/>
      <c r="L56" s="25"/>
      <c r="M56" s="92"/>
      <c r="N56" s="95"/>
    </row>
    <row r="57" spans="1:14" s="47" customFormat="1" ht="27" x14ac:dyDescent="0.3">
      <c r="A57" s="51">
        <v>18</v>
      </c>
      <c r="B57" s="101" t="s">
        <v>111</v>
      </c>
      <c r="C57" s="22" t="s">
        <v>39</v>
      </c>
      <c r="D57" s="23" t="s">
        <v>112</v>
      </c>
      <c r="E57" s="56">
        <v>148780000</v>
      </c>
      <c r="F57" s="25">
        <v>8200000</v>
      </c>
      <c r="G57" s="19">
        <f>F57/E57*100</f>
        <v>5.511493480306493</v>
      </c>
      <c r="H57" s="126">
        <v>7</v>
      </c>
      <c r="I57" s="54">
        <v>7</v>
      </c>
      <c r="J57" s="54">
        <f>(I57+H57+G57)/3</f>
        <v>6.5038311601021634</v>
      </c>
      <c r="K57" s="24"/>
      <c r="L57" s="25"/>
      <c r="M57" s="92">
        <v>825100</v>
      </c>
      <c r="N57" s="95"/>
    </row>
    <row r="58" spans="1:14" s="47" customFormat="1" ht="14.25" x14ac:dyDescent="0.3">
      <c r="A58" s="51"/>
      <c r="B58" s="32"/>
      <c r="C58" s="22"/>
      <c r="D58" s="23"/>
      <c r="E58" s="56"/>
      <c r="F58" s="25"/>
      <c r="G58" s="19"/>
      <c r="H58" s="54"/>
      <c r="I58" s="54"/>
      <c r="J58" s="54"/>
      <c r="K58" s="24"/>
      <c r="L58" s="25"/>
      <c r="M58" s="92"/>
      <c r="N58" s="95"/>
    </row>
    <row r="59" spans="1:14" s="47" customFormat="1" ht="27" x14ac:dyDescent="0.3">
      <c r="A59" s="51">
        <v>19</v>
      </c>
      <c r="B59" s="101" t="s">
        <v>113</v>
      </c>
      <c r="C59" s="22" t="s">
        <v>39</v>
      </c>
      <c r="D59" s="23" t="s">
        <v>114</v>
      </c>
      <c r="E59" s="56">
        <v>75450000</v>
      </c>
      <c r="F59" s="25">
        <v>1600000</v>
      </c>
      <c r="G59" s="19">
        <f>F59/E59*100</f>
        <v>2.1206096752816435</v>
      </c>
      <c r="H59" s="126">
        <v>7</v>
      </c>
      <c r="I59" s="54">
        <v>7</v>
      </c>
      <c r="J59" s="54">
        <f>(I59+H59+G59)/3</f>
        <v>5.3735365584272143</v>
      </c>
      <c r="K59" s="24"/>
      <c r="L59" s="25"/>
      <c r="M59" s="92">
        <v>825100</v>
      </c>
      <c r="N59" s="95"/>
    </row>
    <row r="60" spans="1:14" s="47" customFormat="1" ht="14.25" x14ac:dyDescent="0.3">
      <c r="A60" s="51"/>
      <c r="B60" s="32"/>
      <c r="C60" s="22" t="s">
        <v>40</v>
      </c>
      <c r="D60" s="23" t="s">
        <v>115</v>
      </c>
      <c r="E60" s="56">
        <v>49832800</v>
      </c>
      <c r="F60" s="25">
        <v>3400000</v>
      </c>
      <c r="G60" s="19">
        <f t="shared" ref="G60:G62" si="5">F60/E60*100</f>
        <v>6.8228154950153312</v>
      </c>
      <c r="H60" s="126">
        <v>7</v>
      </c>
      <c r="I60" s="54">
        <v>7</v>
      </c>
      <c r="J60" s="54">
        <f t="shared" ref="J60:J62" si="6">(I60+H60+G60)/3</f>
        <v>6.9409384983384435</v>
      </c>
      <c r="K60" s="24"/>
      <c r="L60" s="25"/>
      <c r="M60" s="92">
        <v>825100</v>
      </c>
      <c r="N60" s="95"/>
    </row>
    <row r="61" spans="1:14" s="47" customFormat="1" ht="14.25" x14ac:dyDescent="0.3">
      <c r="A61" s="51"/>
      <c r="B61" s="32"/>
      <c r="C61" s="22" t="s">
        <v>45</v>
      </c>
      <c r="D61" s="23" t="s">
        <v>119</v>
      </c>
      <c r="E61" s="56">
        <v>40640000</v>
      </c>
      <c r="F61" s="25">
        <v>1700000</v>
      </c>
      <c r="G61" s="19">
        <f t="shared" si="5"/>
        <v>4.1830708661417324</v>
      </c>
      <c r="H61" s="126">
        <v>7</v>
      </c>
      <c r="I61" s="54">
        <v>7</v>
      </c>
      <c r="J61" s="54">
        <f t="shared" si="6"/>
        <v>6.0610236220472444</v>
      </c>
      <c r="K61" s="24"/>
      <c r="L61" s="25"/>
      <c r="M61" s="92">
        <v>825100</v>
      </c>
      <c r="N61" s="95"/>
    </row>
    <row r="62" spans="1:14" s="47" customFormat="1" ht="14.25" x14ac:dyDescent="0.3">
      <c r="A62" s="51"/>
      <c r="B62" s="32"/>
      <c r="C62" s="22" t="s">
        <v>39</v>
      </c>
      <c r="D62" s="23" t="s">
        <v>120</v>
      </c>
      <c r="E62" s="56">
        <v>50400000</v>
      </c>
      <c r="F62" s="25">
        <v>3300000</v>
      </c>
      <c r="G62" s="19">
        <f t="shared" si="5"/>
        <v>6.5476190476190483</v>
      </c>
      <c r="H62" s="126">
        <v>7</v>
      </c>
      <c r="I62" s="54">
        <v>7</v>
      </c>
      <c r="J62" s="54">
        <f t="shared" si="6"/>
        <v>6.8492063492063489</v>
      </c>
      <c r="K62" s="24"/>
      <c r="L62" s="25"/>
      <c r="M62" s="92">
        <v>825100</v>
      </c>
      <c r="N62" s="95"/>
    </row>
    <row r="63" spans="1:14" s="47" customFormat="1" ht="14.25" x14ac:dyDescent="0.3">
      <c r="A63" s="51"/>
      <c r="B63" s="32"/>
      <c r="C63" s="22"/>
      <c r="D63" s="23" t="s">
        <v>121</v>
      </c>
      <c r="E63" s="56"/>
      <c r="F63" s="25"/>
      <c r="G63" s="19"/>
      <c r="H63" s="126"/>
      <c r="I63" s="54"/>
      <c r="J63" s="54"/>
      <c r="K63" s="24"/>
      <c r="L63" s="25"/>
      <c r="M63" s="92"/>
      <c r="N63" s="95"/>
    </row>
    <row r="64" spans="1:14" s="47" customFormat="1" ht="14.25" x14ac:dyDescent="0.3">
      <c r="A64" s="49"/>
      <c r="B64" s="32"/>
      <c r="C64" s="26"/>
      <c r="D64" s="23"/>
      <c r="E64" s="55"/>
      <c r="F64" s="25"/>
      <c r="G64" s="19"/>
      <c r="H64" s="54"/>
      <c r="I64" s="54"/>
      <c r="J64" s="54"/>
      <c r="K64" s="24"/>
      <c r="L64" s="25"/>
      <c r="M64" s="92">
        <v>0</v>
      </c>
      <c r="N64" s="95"/>
    </row>
    <row r="65" spans="1:14" s="73" customFormat="1" ht="14.25" x14ac:dyDescent="0.3">
      <c r="A65" s="49">
        <v>20</v>
      </c>
      <c r="B65" s="32" t="s">
        <v>63</v>
      </c>
      <c r="C65" s="22" t="s">
        <v>44</v>
      </c>
      <c r="D65" s="23" t="s">
        <v>64</v>
      </c>
      <c r="E65" s="56">
        <v>90200000</v>
      </c>
      <c r="F65" s="25">
        <v>7100000</v>
      </c>
      <c r="G65" s="19">
        <f>F65/E65*100</f>
        <v>7.8713968957871403</v>
      </c>
      <c r="H65" s="126">
        <v>7</v>
      </c>
      <c r="I65" s="54">
        <v>7</v>
      </c>
      <c r="J65" s="54">
        <f>SUM(G65:I65)/3</f>
        <v>7.2904656319290462</v>
      </c>
      <c r="K65" s="24"/>
      <c r="L65" s="25"/>
      <c r="M65" s="92">
        <v>215100</v>
      </c>
      <c r="N65" s="98">
        <v>99.860233918128657</v>
      </c>
    </row>
    <row r="66" spans="1:14" s="73" customFormat="1" ht="14.25" x14ac:dyDescent="0.3">
      <c r="A66" s="49"/>
      <c r="B66" s="32" t="s">
        <v>36</v>
      </c>
      <c r="C66" s="22" t="s">
        <v>43</v>
      </c>
      <c r="D66" s="23" t="s">
        <v>65</v>
      </c>
      <c r="E66" s="56">
        <v>527073200</v>
      </c>
      <c r="F66" s="25">
        <v>0</v>
      </c>
      <c r="G66" s="19">
        <f>F66/E66*100</f>
        <v>0</v>
      </c>
      <c r="H66" s="126">
        <v>7</v>
      </c>
      <c r="I66" s="54">
        <v>7</v>
      </c>
      <c r="J66" s="54">
        <f>SUM(G66:I66)/3</f>
        <v>4.666666666666667</v>
      </c>
      <c r="K66" s="24"/>
      <c r="L66" s="25"/>
      <c r="M66" s="92">
        <v>762900</v>
      </c>
      <c r="N66" s="98">
        <v>99.87</v>
      </c>
    </row>
    <row r="67" spans="1:14" s="47" customFormat="1" ht="28.5" x14ac:dyDescent="0.3">
      <c r="A67" s="49"/>
      <c r="B67" s="32"/>
      <c r="C67" s="22" t="s">
        <v>47</v>
      </c>
      <c r="D67" s="100" t="s">
        <v>116</v>
      </c>
      <c r="E67" s="56">
        <v>30400000</v>
      </c>
      <c r="F67" s="25">
        <v>1700000</v>
      </c>
      <c r="G67" s="19">
        <f>F67/E67*100</f>
        <v>5.5921052631578947</v>
      </c>
      <c r="H67" s="126">
        <v>7</v>
      </c>
      <c r="I67" s="54">
        <v>7</v>
      </c>
      <c r="J67" s="54">
        <f t="shared" ref="J67:J68" si="7">SUM(G67:I67)/3</f>
        <v>6.5307017543859649</v>
      </c>
      <c r="K67" s="24"/>
      <c r="L67" s="25"/>
      <c r="M67" s="92">
        <v>6415420</v>
      </c>
      <c r="N67" s="95">
        <v>99.18</v>
      </c>
    </row>
    <row r="68" spans="1:14" s="73" customFormat="1" ht="14.25" x14ac:dyDescent="0.3">
      <c r="A68" s="49"/>
      <c r="B68" s="32" t="s">
        <v>20</v>
      </c>
      <c r="C68" s="22">
        <v>10</v>
      </c>
      <c r="D68" s="23" t="s">
        <v>66</v>
      </c>
      <c r="E68" s="56">
        <v>237890900</v>
      </c>
      <c r="F68" s="25">
        <v>8600000</v>
      </c>
      <c r="G68" s="19">
        <f>F68/E68*100</f>
        <v>3.6151025533133048</v>
      </c>
      <c r="H68" s="126">
        <f>((2/12*100)+(7))/2</f>
        <v>11.833333333333332</v>
      </c>
      <c r="I68" s="126">
        <f>((2/12*100)+(7))/2</f>
        <v>11.833333333333332</v>
      </c>
      <c r="J68" s="54">
        <f t="shared" si="7"/>
        <v>9.0939230733266569</v>
      </c>
      <c r="K68" s="24"/>
      <c r="L68" s="25"/>
      <c r="M68" s="92">
        <v>204600</v>
      </c>
      <c r="N68" s="98">
        <v>99.87</v>
      </c>
    </row>
    <row r="69" spans="1:14" s="47" customFormat="1" ht="14.25" x14ac:dyDescent="0.3">
      <c r="A69" s="49"/>
      <c r="B69" s="30"/>
      <c r="C69" s="22"/>
      <c r="D69" s="23"/>
      <c r="E69" s="55"/>
      <c r="F69" s="25"/>
      <c r="G69" s="19"/>
      <c r="H69" s="54"/>
      <c r="I69" s="54"/>
      <c r="J69" s="54"/>
      <c r="K69" s="24"/>
      <c r="L69" s="25"/>
      <c r="M69" s="92">
        <v>0</v>
      </c>
      <c r="N69" s="95"/>
    </row>
    <row r="70" spans="1:14" s="47" customFormat="1" ht="15" customHeight="1" x14ac:dyDescent="0.3">
      <c r="A70" s="49">
        <v>21</v>
      </c>
      <c r="B70" s="32" t="s">
        <v>53</v>
      </c>
      <c r="C70" s="22" t="s">
        <v>46</v>
      </c>
      <c r="D70" s="23" t="s">
        <v>67</v>
      </c>
      <c r="E70" s="56">
        <v>21400000</v>
      </c>
      <c r="F70" s="25">
        <v>1700000</v>
      </c>
      <c r="G70" s="19">
        <f>F70/E70*100</f>
        <v>7.9439252336448591</v>
      </c>
      <c r="H70" s="126">
        <f>2/12*100</f>
        <v>16.666666666666664</v>
      </c>
      <c r="I70" s="126">
        <f>2/12*100</f>
        <v>16.666666666666664</v>
      </c>
      <c r="J70" s="54">
        <f>SUM(G70:I70)/3</f>
        <v>13.759086188992731</v>
      </c>
      <c r="K70" s="25"/>
      <c r="L70" s="25"/>
      <c r="M70" s="92">
        <v>228400</v>
      </c>
      <c r="N70" s="95">
        <v>99.693381661968047</v>
      </c>
    </row>
    <row r="71" spans="1:14" s="47" customFormat="1" ht="14.25" x14ac:dyDescent="0.3">
      <c r="A71" s="49"/>
      <c r="B71" s="32" t="s">
        <v>18</v>
      </c>
      <c r="C71" s="22" t="s">
        <v>41</v>
      </c>
      <c r="D71" s="23" t="s">
        <v>68</v>
      </c>
      <c r="E71" s="56">
        <v>827480200</v>
      </c>
      <c r="F71" s="25">
        <v>4238000</v>
      </c>
      <c r="G71" s="19">
        <f>F71/E71*100</f>
        <v>0.51215726974494369</v>
      </c>
      <c r="H71" s="126">
        <v>7</v>
      </c>
      <c r="I71" s="54">
        <v>7</v>
      </c>
      <c r="J71" s="54">
        <f>SUM(G71:I71)/3</f>
        <v>4.8373857565816474</v>
      </c>
      <c r="K71" s="25"/>
      <c r="L71" s="25"/>
      <c r="M71" s="92">
        <v>159519180</v>
      </c>
      <c r="N71" s="95">
        <v>97.9</v>
      </c>
    </row>
    <row r="72" spans="1:14" s="47" customFormat="1" ht="14.25" x14ac:dyDescent="0.3">
      <c r="A72" s="49"/>
      <c r="B72" s="32"/>
      <c r="C72" s="22"/>
      <c r="D72" s="23"/>
      <c r="E72" s="55"/>
      <c r="F72" s="25"/>
      <c r="G72" s="19"/>
      <c r="H72" s="54"/>
      <c r="I72" s="54"/>
      <c r="J72" s="54"/>
      <c r="K72" s="25"/>
      <c r="L72" s="25"/>
      <c r="M72" s="92">
        <v>0</v>
      </c>
      <c r="N72" s="95"/>
    </row>
    <row r="73" spans="1:14" s="83" customFormat="1" ht="14.25" x14ac:dyDescent="0.3">
      <c r="A73" s="74">
        <v>25</v>
      </c>
      <c r="B73" s="87" t="s">
        <v>69</v>
      </c>
      <c r="C73" s="88" t="s">
        <v>39</v>
      </c>
      <c r="D73" s="77" t="s">
        <v>71</v>
      </c>
      <c r="E73" s="78">
        <v>25400000</v>
      </c>
      <c r="F73" s="79">
        <v>1700000</v>
      </c>
      <c r="G73" s="80">
        <f>F73/E73*100</f>
        <v>6.6929133858267722</v>
      </c>
      <c r="H73" s="126">
        <v>7</v>
      </c>
      <c r="I73" s="54">
        <v>7</v>
      </c>
      <c r="J73" s="54">
        <f>SUM(G73:I73)/3</f>
        <v>6.8976377952755898</v>
      </c>
      <c r="K73" s="89"/>
      <c r="L73" s="79"/>
      <c r="M73" s="92">
        <v>310250</v>
      </c>
      <c r="N73" s="97">
        <v>99.91</v>
      </c>
    </row>
    <row r="74" spans="1:14" s="47" customFormat="1" ht="14.25" x14ac:dyDescent="0.3">
      <c r="A74" s="49"/>
      <c r="B74" s="32" t="s">
        <v>70</v>
      </c>
      <c r="C74" s="26"/>
      <c r="D74" s="23" t="s">
        <v>72</v>
      </c>
      <c r="E74" s="55"/>
      <c r="F74" s="25"/>
      <c r="G74" s="19"/>
      <c r="H74" s="54"/>
      <c r="I74" s="54"/>
      <c r="J74" s="54"/>
      <c r="K74" s="25"/>
      <c r="L74" s="19"/>
      <c r="M74" s="92">
        <v>0</v>
      </c>
      <c r="N74" s="95"/>
    </row>
    <row r="75" spans="1:14" s="47" customFormat="1" ht="14.25" x14ac:dyDescent="0.3">
      <c r="A75" s="49"/>
      <c r="B75" s="32"/>
      <c r="C75" s="26"/>
      <c r="D75" s="23"/>
      <c r="E75" s="55"/>
      <c r="F75" s="25"/>
      <c r="G75" s="19"/>
      <c r="H75" s="54"/>
      <c r="I75" s="54"/>
      <c r="J75" s="54"/>
      <c r="K75" s="25"/>
      <c r="L75" s="25"/>
      <c r="M75" s="92">
        <v>0</v>
      </c>
      <c r="N75" s="95"/>
    </row>
    <row r="76" spans="1:14" s="47" customFormat="1" ht="14.25" x14ac:dyDescent="0.3">
      <c r="A76" s="49">
        <v>26</v>
      </c>
      <c r="B76" s="32" t="s">
        <v>88</v>
      </c>
      <c r="C76" s="102" t="s">
        <v>39</v>
      </c>
      <c r="D76" s="30" t="s">
        <v>73</v>
      </c>
      <c r="E76" s="56">
        <v>58493209</v>
      </c>
      <c r="F76" s="25">
        <v>4238000</v>
      </c>
      <c r="G76" s="19">
        <f>F76/E76*100</f>
        <v>7.2452855168195676</v>
      </c>
      <c r="H76" s="126">
        <v>7</v>
      </c>
      <c r="I76" s="54">
        <v>7</v>
      </c>
      <c r="J76" s="54">
        <f>SUM(G76:I76)/3</f>
        <v>7.0817618389398556</v>
      </c>
      <c r="K76" s="25"/>
      <c r="L76" s="25"/>
      <c r="M76" s="92">
        <v>987222</v>
      </c>
      <c r="N76" s="95">
        <v>99.83</v>
      </c>
    </row>
    <row r="77" spans="1:14" s="47" customFormat="1" ht="14.25" x14ac:dyDescent="0.3">
      <c r="A77" s="49"/>
      <c r="B77" s="32" t="s">
        <v>36</v>
      </c>
      <c r="C77" s="102" t="s">
        <v>40</v>
      </c>
      <c r="D77" s="30" t="s">
        <v>74</v>
      </c>
      <c r="E77" s="56">
        <v>23400000</v>
      </c>
      <c r="F77" s="25">
        <v>1700000</v>
      </c>
      <c r="G77" s="19">
        <f>F77/E77*100</f>
        <v>7.2649572649572658</v>
      </c>
      <c r="H77" s="126">
        <v>7</v>
      </c>
      <c r="I77" s="54">
        <v>7</v>
      </c>
      <c r="J77" s="54">
        <f>SUM(G77:I77)/3</f>
        <v>7.0883190883190892</v>
      </c>
      <c r="K77" s="35"/>
      <c r="L77" s="25"/>
      <c r="M77" s="92">
        <v>1088900</v>
      </c>
      <c r="N77" s="95">
        <v>99.79</v>
      </c>
    </row>
    <row r="78" spans="1:14" s="47" customFormat="1" ht="14.25" x14ac:dyDescent="0.3">
      <c r="A78" s="49"/>
      <c r="B78" s="32"/>
      <c r="C78" s="22"/>
      <c r="D78" s="23" t="s">
        <v>75</v>
      </c>
      <c r="E78" s="55"/>
      <c r="F78" s="25"/>
      <c r="G78" s="19"/>
      <c r="H78" s="54"/>
      <c r="I78" s="54"/>
      <c r="J78" s="54"/>
      <c r="K78" s="25"/>
      <c r="L78" s="25"/>
      <c r="M78" s="92">
        <v>0</v>
      </c>
      <c r="N78" s="95"/>
    </row>
    <row r="79" spans="1:14" s="47" customFormat="1" ht="14.25" x14ac:dyDescent="0.3">
      <c r="A79" s="49"/>
      <c r="B79" s="30"/>
      <c r="C79" s="22" t="s">
        <v>45</v>
      </c>
      <c r="D79" s="23" t="s">
        <v>76</v>
      </c>
      <c r="E79" s="56">
        <v>31073400</v>
      </c>
      <c r="F79" s="25">
        <v>2000000</v>
      </c>
      <c r="G79" s="19">
        <f>F79/E79*100</f>
        <v>6.4363732324110012</v>
      </c>
      <c r="H79" s="126">
        <v>7</v>
      </c>
      <c r="I79" s="54">
        <v>7</v>
      </c>
      <c r="J79" s="54">
        <f>SUM(G79:I79)/3</f>
        <v>6.8121244108036665</v>
      </c>
      <c r="K79" s="35"/>
      <c r="L79" s="25"/>
      <c r="M79" s="92">
        <v>1088700</v>
      </c>
      <c r="N79" s="95">
        <v>99.68</v>
      </c>
    </row>
    <row r="80" spans="1:14" s="47" customFormat="1" ht="14.25" x14ac:dyDescent="0.3">
      <c r="A80" s="49"/>
      <c r="B80" s="30"/>
      <c r="C80" s="22"/>
      <c r="D80" s="23" t="s">
        <v>75</v>
      </c>
      <c r="E80" s="55"/>
      <c r="F80" s="25"/>
      <c r="G80" s="19"/>
      <c r="H80" s="54"/>
      <c r="I80" s="54"/>
      <c r="J80" s="54"/>
      <c r="K80" s="25"/>
      <c r="L80" s="25"/>
      <c r="M80" s="92">
        <v>0</v>
      </c>
      <c r="N80" s="95"/>
    </row>
    <row r="81" spans="1:14" s="47" customFormat="1" ht="14.25" x14ac:dyDescent="0.3">
      <c r="A81" s="49"/>
      <c r="B81" s="30" t="s">
        <v>20</v>
      </c>
      <c r="C81" s="22" t="s">
        <v>44</v>
      </c>
      <c r="D81" s="23" t="s">
        <v>77</v>
      </c>
      <c r="E81" s="56">
        <v>215996191</v>
      </c>
      <c r="F81" s="25">
        <v>4238000</v>
      </c>
      <c r="G81" s="19">
        <f>F81/E81*100</f>
        <v>1.9620716367169642</v>
      </c>
      <c r="H81" s="126">
        <v>7</v>
      </c>
      <c r="I81" s="54">
        <v>7</v>
      </c>
      <c r="J81" s="54">
        <f>SUM(G81:I81)/3</f>
        <v>5.3206905455723215</v>
      </c>
      <c r="K81" s="25"/>
      <c r="L81" s="25"/>
      <c r="M81" s="92">
        <v>1361726</v>
      </c>
      <c r="N81" s="95">
        <v>100</v>
      </c>
    </row>
    <row r="82" spans="1:14" s="47" customFormat="1" ht="14.25" x14ac:dyDescent="0.3">
      <c r="A82" s="34"/>
      <c r="B82" s="33"/>
      <c r="C82" s="22"/>
      <c r="D82" s="23"/>
      <c r="E82" s="55"/>
      <c r="F82" s="25"/>
      <c r="G82" s="19"/>
      <c r="H82" s="54"/>
      <c r="I82" s="54"/>
      <c r="J82" s="54"/>
      <c r="K82" s="25"/>
      <c r="L82" s="25"/>
      <c r="M82" s="92">
        <v>0</v>
      </c>
      <c r="N82" s="95"/>
    </row>
    <row r="83" spans="1:14" s="83" customFormat="1" ht="14.25" x14ac:dyDescent="0.3">
      <c r="A83" s="74">
        <v>27</v>
      </c>
      <c r="B83" s="87" t="s">
        <v>78</v>
      </c>
      <c r="C83" s="88" t="s">
        <v>39</v>
      </c>
      <c r="D83" s="75" t="s">
        <v>80</v>
      </c>
      <c r="E83" s="78">
        <v>47612000</v>
      </c>
      <c r="F83" s="79">
        <v>3551000</v>
      </c>
      <c r="G83" s="80">
        <f>F83/E83*100</f>
        <v>7.458203814164496</v>
      </c>
      <c r="H83" s="126">
        <f>0.166666666666667*100</f>
        <v>16.666666666666664</v>
      </c>
      <c r="I83" s="126">
        <f>0.166666666666667*100</f>
        <v>16.666666666666664</v>
      </c>
      <c r="J83" s="54">
        <f>SUM(G83:I83)/3</f>
        <v>13.597179049165939</v>
      </c>
      <c r="K83" s="79"/>
      <c r="L83" s="79"/>
      <c r="M83" s="92">
        <v>350000</v>
      </c>
      <c r="N83" s="97">
        <v>99.84</v>
      </c>
    </row>
    <row r="84" spans="1:14" s="83" customFormat="1" ht="14.25" x14ac:dyDescent="0.3">
      <c r="A84" s="74"/>
      <c r="B84" s="87" t="s">
        <v>79</v>
      </c>
      <c r="C84" s="88" t="s">
        <v>46</v>
      </c>
      <c r="D84" s="77" t="s">
        <v>90</v>
      </c>
      <c r="E84" s="78">
        <v>14472000</v>
      </c>
      <c r="F84" s="79">
        <v>0</v>
      </c>
      <c r="G84" s="80">
        <f>F84/E84*100</f>
        <v>0</v>
      </c>
      <c r="H84" s="126">
        <v>7</v>
      </c>
      <c r="I84" s="81">
        <v>7</v>
      </c>
      <c r="J84" s="54">
        <f>SUM(G84:I84)/3</f>
        <v>4.666666666666667</v>
      </c>
      <c r="K84" s="90"/>
      <c r="L84" s="79"/>
      <c r="M84" s="92">
        <v>587812</v>
      </c>
      <c r="N84" s="97">
        <v>99.92</v>
      </c>
    </row>
    <row r="85" spans="1:14" s="83" customFormat="1" ht="14.25" x14ac:dyDescent="0.3">
      <c r="A85" s="74"/>
      <c r="B85" s="75"/>
      <c r="C85" s="22" t="s">
        <v>45</v>
      </c>
      <c r="D85" s="23" t="s">
        <v>81</v>
      </c>
      <c r="E85" s="78">
        <v>45800000</v>
      </c>
      <c r="F85" s="79">
        <v>3400000</v>
      </c>
      <c r="G85" s="80">
        <f>F85/E85*100</f>
        <v>7.4235807860262017</v>
      </c>
      <c r="H85" s="126">
        <v>7</v>
      </c>
      <c r="I85" s="81">
        <v>7</v>
      </c>
      <c r="J85" s="54">
        <f>SUM(G85:I85)/3</f>
        <v>7.1411935953420667</v>
      </c>
      <c r="K85" s="91"/>
      <c r="L85" s="79"/>
      <c r="M85" s="92">
        <v>6504400</v>
      </c>
      <c r="N85" s="97">
        <v>99.1</v>
      </c>
    </row>
    <row r="86" spans="1:14" s="47" customFormat="1" ht="14.25" x14ac:dyDescent="0.3">
      <c r="A86" s="49"/>
      <c r="B86" s="30" t="s">
        <v>20</v>
      </c>
      <c r="C86" s="22"/>
      <c r="D86" s="23"/>
      <c r="E86" s="56"/>
      <c r="F86" s="25"/>
      <c r="G86" s="19"/>
      <c r="H86" s="54"/>
      <c r="I86" s="54"/>
      <c r="J86" s="54"/>
      <c r="K86" s="25"/>
      <c r="L86" s="25"/>
      <c r="M86" s="92"/>
      <c r="N86" s="95">
        <v>99.87</v>
      </c>
    </row>
    <row r="87" spans="1:14" s="47" customFormat="1" ht="14.25" x14ac:dyDescent="0.3">
      <c r="A87" s="52"/>
      <c r="B87" s="36"/>
      <c r="C87" s="36"/>
      <c r="D87" s="36"/>
      <c r="E87" s="37"/>
      <c r="F87" s="37"/>
      <c r="G87" s="66"/>
      <c r="H87" s="67">
        <f>SUM(H8:H86)/39</f>
        <v>14.732478632478637</v>
      </c>
      <c r="I87" s="67">
        <f>SUM(I8:I86)/39</f>
        <v>14.732478632478637</v>
      </c>
      <c r="J87" s="68"/>
      <c r="K87" s="38"/>
      <c r="L87" s="38"/>
      <c r="M87" s="93"/>
      <c r="N87" s="95"/>
    </row>
    <row r="88" spans="1:14" s="47" customFormat="1" ht="14.25" x14ac:dyDescent="0.3">
      <c r="A88" s="53"/>
      <c r="B88" s="117" t="s">
        <v>49</v>
      </c>
      <c r="C88" s="125"/>
      <c r="D88" s="118"/>
      <c r="E88" s="39">
        <f>SUM(E8:E86)</f>
        <v>4995728000</v>
      </c>
      <c r="F88" s="39">
        <f>SUM(F8:F86)</f>
        <v>180546342</v>
      </c>
      <c r="G88" s="40">
        <f>F88/E88*100</f>
        <v>3.614014654120481</v>
      </c>
      <c r="H88" s="105">
        <f>(H87+I87)/2</f>
        <v>14.732478632478637</v>
      </c>
      <c r="I88" s="106"/>
      <c r="J88" s="40">
        <f>SUM(J8:J87)/39</f>
        <v>11.494672422272368</v>
      </c>
      <c r="K88" s="41" t="s">
        <v>20</v>
      </c>
      <c r="L88" s="42"/>
      <c r="M88" s="94">
        <f>SUM(M8:M86)</f>
        <v>252475691</v>
      </c>
      <c r="N88" s="95">
        <v>99.145332402698685</v>
      </c>
    </row>
    <row r="89" spans="1:14" s="47" customFormat="1" ht="14.25" x14ac:dyDescent="0.3">
      <c r="A89" s="69"/>
      <c r="B89" s="70"/>
      <c r="C89" s="70"/>
      <c r="D89" s="70"/>
      <c r="E89" s="71"/>
      <c r="F89" s="43">
        <f>180546342-F88</f>
        <v>0</v>
      </c>
      <c r="G89" s="44"/>
      <c r="H89" s="44"/>
      <c r="I89" s="44"/>
      <c r="J89" s="44"/>
      <c r="K89" s="43"/>
      <c r="L89" s="72"/>
    </row>
    <row r="90" spans="1:14" s="47" customFormat="1" ht="14.25" x14ac:dyDescent="0.3">
      <c r="A90" s="45"/>
      <c r="B90" s="45"/>
      <c r="C90" s="45"/>
      <c r="D90" s="45"/>
      <c r="E90" s="43"/>
      <c r="F90" s="45"/>
      <c r="G90" s="112" t="s">
        <v>122</v>
      </c>
      <c r="H90" s="112"/>
      <c r="I90" s="112"/>
      <c r="J90" s="112"/>
      <c r="K90" s="112"/>
      <c r="L90" s="84"/>
    </row>
    <row r="91" spans="1:14" s="47" customFormat="1" ht="14.25" x14ac:dyDescent="0.3">
      <c r="A91" s="45"/>
      <c r="B91" s="45"/>
      <c r="C91" s="45"/>
      <c r="D91" s="45"/>
      <c r="E91" s="45"/>
      <c r="F91" s="46"/>
      <c r="G91" s="107" t="s">
        <v>98</v>
      </c>
      <c r="H91" s="107"/>
      <c r="I91" s="107"/>
      <c r="J91" s="107"/>
      <c r="K91" s="107"/>
      <c r="L91" s="85"/>
    </row>
    <row r="92" spans="1:14" s="47" customFormat="1" ht="14.25" x14ac:dyDescent="0.3">
      <c r="A92" s="45"/>
      <c r="B92" s="45"/>
      <c r="C92" s="45"/>
      <c r="D92" s="45"/>
      <c r="E92" s="45"/>
      <c r="F92" s="45"/>
      <c r="G92" s="107" t="s">
        <v>59</v>
      </c>
      <c r="H92" s="107"/>
      <c r="I92" s="107"/>
      <c r="J92" s="107"/>
      <c r="K92" s="107"/>
      <c r="L92" s="86"/>
    </row>
    <row r="93" spans="1:14" s="47" customFormat="1" ht="14.25" x14ac:dyDescent="0.3">
      <c r="A93" s="45"/>
      <c r="B93" s="45"/>
      <c r="C93" s="45"/>
      <c r="D93" s="45"/>
      <c r="E93" s="45"/>
      <c r="F93" s="45"/>
      <c r="G93" s="107"/>
      <c r="H93" s="107"/>
      <c r="I93" s="107"/>
      <c r="J93" s="107"/>
      <c r="K93" s="107"/>
      <c r="L93" s="86"/>
    </row>
    <row r="94" spans="1:14" s="47" customFormat="1" ht="14.25" x14ac:dyDescent="0.3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86"/>
      <c r="L94" s="86"/>
    </row>
    <row r="95" spans="1:14" s="47" customFormat="1" ht="14.25" x14ac:dyDescent="0.3">
      <c r="A95" s="45"/>
      <c r="B95" s="45"/>
      <c r="C95" s="45"/>
      <c r="D95" s="45"/>
      <c r="E95" s="45"/>
      <c r="F95" s="99"/>
      <c r="G95" s="45"/>
      <c r="H95" s="45"/>
      <c r="I95" s="45"/>
      <c r="J95" s="45"/>
      <c r="K95" s="86"/>
      <c r="L95" s="86"/>
    </row>
    <row r="96" spans="1:14" s="47" customFormat="1" ht="14.25" x14ac:dyDescent="0.3">
      <c r="A96" s="45"/>
      <c r="B96" s="45"/>
      <c r="C96" s="45"/>
      <c r="D96" s="45"/>
      <c r="E96" s="45"/>
      <c r="F96" s="45"/>
      <c r="G96" s="108" t="s">
        <v>93</v>
      </c>
      <c r="H96" s="108"/>
      <c r="I96" s="108"/>
      <c r="J96" s="108"/>
      <c r="K96" s="108"/>
      <c r="L96" s="86"/>
    </row>
    <row r="97" spans="1:20" s="47" customFormat="1" ht="14.25" x14ac:dyDescent="0.3">
      <c r="A97" s="45"/>
      <c r="B97" s="45"/>
      <c r="C97" s="45"/>
      <c r="D97" s="45"/>
      <c r="E97" s="45"/>
      <c r="F97" s="45"/>
      <c r="G97" s="104" t="s">
        <v>94</v>
      </c>
      <c r="H97" s="104"/>
      <c r="I97" s="104"/>
      <c r="J97" s="104"/>
      <c r="K97" s="104"/>
      <c r="L97" s="86"/>
    </row>
    <row r="98" spans="1:20" s="47" customFormat="1" x14ac:dyDescent="0.2"/>
    <row r="99" spans="1:20" s="47" customFormat="1" x14ac:dyDescent="0.2"/>
    <row r="100" spans="1:20" s="47" customFormat="1" x14ac:dyDescent="0.2"/>
    <row r="101" spans="1:20" s="47" customFormat="1" x14ac:dyDescent="0.2"/>
    <row r="102" spans="1:20" s="47" customFormat="1" x14ac:dyDescent="0.2"/>
    <row r="104" spans="1:20" s="47" customFormat="1" x14ac:dyDescent="0.2">
      <c r="A104"/>
      <c r="B104"/>
      <c r="C104"/>
      <c r="D104"/>
      <c r="E104">
        <v>4668013000</v>
      </c>
      <c r="G104"/>
      <c r="K104"/>
      <c r="L104"/>
      <c r="M104"/>
      <c r="N104"/>
      <c r="O104"/>
      <c r="P104"/>
      <c r="Q104"/>
      <c r="R104"/>
      <c r="S104"/>
      <c r="T104"/>
    </row>
  </sheetData>
  <mergeCells count="22">
    <mergeCell ref="G96:K96"/>
    <mergeCell ref="G97:K97"/>
    <mergeCell ref="B88:D88"/>
    <mergeCell ref="H88:I88"/>
    <mergeCell ref="G90:K90"/>
    <mergeCell ref="G91:K91"/>
    <mergeCell ref="G92:K92"/>
    <mergeCell ref="G93:K93"/>
    <mergeCell ref="M5:M7"/>
    <mergeCell ref="F6:F7"/>
    <mergeCell ref="G6:G7"/>
    <mergeCell ref="H6:H7"/>
    <mergeCell ref="I6:I7"/>
    <mergeCell ref="K6:K7"/>
    <mergeCell ref="L6:L7"/>
    <mergeCell ref="A1:L1"/>
    <mergeCell ref="A2:L2"/>
    <mergeCell ref="A3:L3"/>
    <mergeCell ref="F5:G5"/>
    <mergeCell ref="H5:I5"/>
    <mergeCell ref="J5:J7"/>
    <mergeCell ref="K5:L5"/>
  </mergeCells>
  <printOptions horizontalCentered="1"/>
  <pageMargins left="0.2" right="0.2" top="0.37" bottom="0.25" header="0.28000000000000003" footer="0.3"/>
  <pageSetup paperSize="10000" scale="9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1" sqref="L21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Februari</vt:lpstr>
      <vt:lpstr>Sheet2</vt:lpstr>
      <vt:lpstr>Februari!Print_Area</vt:lpstr>
      <vt:lpstr>Februari!Print_Titles</vt:lpstr>
    </vt:vector>
  </TitlesOfParts>
  <Company>DKP BULELENG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Manaf</dc:creator>
  <cp:lastModifiedBy>Personal</cp:lastModifiedBy>
  <cp:lastPrinted>2020-03-09T03:35:06Z</cp:lastPrinted>
  <dcterms:created xsi:type="dcterms:W3CDTF">2005-07-06T16:40:19Z</dcterms:created>
  <dcterms:modified xsi:type="dcterms:W3CDTF">2020-03-09T03:48:38Z</dcterms:modified>
</cp:coreProperties>
</file>